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Sheet'!$A$1:$K$47</definedName>
    <definedName name="_xlnm.Print_Area" localSheetId="1">'Operating'!$A$1:$K$36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<sst xmlns="http://schemas.openxmlformats.org/spreadsheetml/2006/main" count="65" uniqueCount="53">
  <si>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</si>
  <si>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</si>
  <si>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</si>
  <si>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</si>
  <si>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</si>
  <si>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</si>
  <si>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</si>
  <si>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</si>
  <si>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</si>
  <si>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</si>
  <si>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</si>
  <si>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</si>
  <si>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</si>
  <si>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</si>
  <si>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</si>
  <si>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</si>
  <si>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</si>
  <si>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</si>
  <si>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</si>
  <si>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</si>
  <si>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</si>
  <si>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</si>
  <si>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</si>
  <si>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</si>
  <si>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</si>
  <si>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</si>
  <si>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</si>
  <si>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</si>
  <si>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</si>
  <si>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</si>
  <si>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</si>
  <si>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</si>
  <si>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</si>
  <si>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</si>
  <si>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</si>
  <si>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</si>
  <si>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</si>
  <si>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</si>
  <si>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Athletics</t>
  </si>
  <si>
    <t xml:space="preserve">            Operating income/(loss)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</si>
  <si>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</si>
  <si>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</si>
  <si>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</si>
  <si>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</si>
  <si>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</si>
  <si>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</si>
  <si>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</si>
  <si>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</si>
  <si>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 xml:space="preserve">        Equipment purchases</t>
  </si>
  <si>
    <t xml:space="preserve">        Transfers to unrestricted fund</t>
  </si>
  <si>
    <t>Student Media</t>
  </si>
  <si>
    <t>AS OF JUNE 30, 2017</t>
  </si>
  <si>
    <t>FOR THE YEAR ENDED JUNE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</si>
</sst>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165" fontId="46" fillId="0" borderId="0" xfId="0" applyNumberFormat="1" applyFont="1" applyAlignment="1">
      <alignment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2543175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9525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2" ht="13.5" customHeight="1">
      <c r="A2" s="42"/>
    </row>
    <row r="3" spans="1:20" ht="16.5">
      <c r="A3" s="42"/>
      <c r="C3" s="41" t="s">
        <v>19</v>
      </c>
      <c r="D3" s="41"/>
      <c r="E3" s="41"/>
      <c r="F3" s="41"/>
      <c r="G3" s="41"/>
      <c r="H3" s="41"/>
      <c r="I3" s="41"/>
      <c r="J3" s="41"/>
      <c r="K3" s="41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2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2"/>
      <c r="C5" s="40" t="s">
        <v>0</v>
      </c>
      <c r="D5" s="40"/>
      <c r="E5" s="40"/>
      <c r="F5" s="40"/>
      <c r="G5" s="40"/>
      <c r="H5" s="40"/>
      <c r="I5" s="40"/>
      <c r="J5" s="40"/>
      <c r="K5" s="40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2"/>
      <c r="C6" s="40" t="s">
        <v>51</v>
      </c>
      <c r="D6" s="40"/>
      <c r="E6" s="40"/>
      <c r="F6" s="40"/>
      <c r="G6" s="40"/>
      <c r="H6" s="40"/>
      <c r="I6" s="40"/>
      <c r="J6" s="40"/>
      <c r="K6" s="40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2"/>
    </row>
    <row r="8" ht="7.5" customHeight="1"/>
    <row r="9" ht="6" customHeight="1"/>
    <row r="11" spans="3:11" s="30" customFormat="1" ht="15.75">
      <c r="C11" s="33" t="s">
        <v>17</v>
      </c>
      <c r="D11" s="29"/>
      <c r="E11" s="33" t="s">
        <v>50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342895</v>
      </c>
      <c r="D13" s="14"/>
      <c r="E13" s="15">
        <f>70373+2046</f>
        <v>72419</v>
      </c>
      <c r="F13" s="14"/>
      <c r="G13" s="15">
        <f>344772+2600</f>
        <v>347372</v>
      </c>
      <c r="H13" s="14"/>
      <c r="I13" s="15">
        <f>255482+139221-1</f>
        <v>394702</v>
      </c>
      <c r="J13" s="14"/>
      <c r="K13" s="15">
        <f>-507922+36324</f>
        <v>-471598</v>
      </c>
    </row>
    <row r="14" spans="1:11" ht="15.75">
      <c r="A14" s="12" t="s">
        <v>40</v>
      </c>
      <c r="B14" s="14"/>
      <c r="C14" s="28">
        <f>SUM(E14:K14)</f>
        <v>245596</v>
      </c>
      <c r="D14" s="32"/>
      <c r="E14" s="28">
        <v>0</v>
      </c>
      <c r="F14" s="32"/>
      <c r="G14" s="28">
        <v>245596</v>
      </c>
      <c r="H14" s="32"/>
      <c r="I14" s="28">
        <v>0</v>
      </c>
      <c r="J14" s="32"/>
      <c r="K14" s="28">
        <v>0</v>
      </c>
    </row>
    <row r="15" spans="1:11" ht="15.75">
      <c r="A15" s="12" t="s">
        <v>16</v>
      </c>
      <c r="B15" s="14"/>
      <c r="C15" s="28">
        <f>SUM(E15:K15)</f>
        <v>607497</v>
      </c>
      <c r="D15" s="14"/>
      <c r="E15" s="28">
        <f>4185</f>
        <v>4185</v>
      </c>
      <c r="F15" s="14"/>
      <c r="G15" s="28">
        <v>263527</v>
      </c>
      <c r="H15" s="14"/>
      <c r="I15" s="28">
        <v>86368</v>
      </c>
      <c r="J15" s="14"/>
      <c r="K15" s="28">
        <v>253417</v>
      </c>
    </row>
    <row r="16" spans="1:11" ht="15.75">
      <c r="A16" s="12" t="s">
        <v>3</v>
      </c>
      <c r="B16" s="16"/>
      <c r="C16" s="17">
        <f>SUM(C13:C15)</f>
        <v>1195988</v>
      </c>
      <c r="D16" s="16"/>
      <c r="E16" s="17">
        <f>SUM(E13:E15)</f>
        <v>76604</v>
      </c>
      <c r="F16" s="16"/>
      <c r="G16" s="17">
        <f>SUM(G13:G15)</f>
        <v>856495</v>
      </c>
      <c r="H16" s="16"/>
      <c r="I16" s="17">
        <f>SUM(I13:I15)</f>
        <v>481070</v>
      </c>
      <c r="J16" s="16"/>
      <c r="K16" s="17">
        <f>SUM(K13:K15)</f>
        <v>-218181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-34055</v>
      </c>
      <c r="D19" s="16"/>
      <c r="E19" s="16">
        <v>0</v>
      </c>
      <c r="F19" s="16"/>
      <c r="G19" s="16">
        <v>-35144</v>
      </c>
      <c r="H19" s="16"/>
      <c r="I19" s="16">
        <v>854</v>
      </c>
      <c r="J19" s="16"/>
      <c r="K19" s="16">
        <v>235</v>
      </c>
    </row>
    <row r="20" spans="1:11" ht="15.75">
      <c r="A20" s="12" t="s">
        <v>18</v>
      </c>
      <c r="B20" s="16"/>
      <c r="C20" s="28">
        <f>SUM(E20:K20)</f>
        <v>324740</v>
      </c>
      <c r="D20" s="16"/>
      <c r="E20" s="16">
        <v>3914</v>
      </c>
      <c r="F20" s="16"/>
      <c r="G20" s="16">
        <v>0</v>
      </c>
      <c r="H20" s="16"/>
      <c r="I20" s="16">
        <v>86016</v>
      </c>
      <c r="J20" s="16"/>
      <c r="K20" s="16">
        <v>234810</v>
      </c>
    </row>
    <row r="21" spans="1:11" ht="15.75">
      <c r="A21" s="12" t="s">
        <v>6</v>
      </c>
      <c r="B21" s="16"/>
      <c r="C21" s="17">
        <f>SUM(C19:C20)</f>
        <v>290685</v>
      </c>
      <c r="D21" s="16"/>
      <c r="E21" s="17">
        <f>SUM(E19:E20)</f>
        <v>3914</v>
      </c>
      <c r="F21" s="16"/>
      <c r="G21" s="17">
        <f>SUM(G19:G20)</f>
        <v>-35144</v>
      </c>
      <c r="H21" s="16"/>
      <c r="I21" s="17">
        <f>SUM(I19:I20)</f>
        <v>86870</v>
      </c>
      <c r="J21" s="16"/>
      <c r="K21" s="17">
        <f>SUM(K19:K20)</f>
        <v>235045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905303</v>
      </c>
      <c r="D23" s="16"/>
      <c r="E23" s="19">
        <f>E16-E21</f>
        <v>72690</v>
      </c>
      <c r="F23" s="16"/>
      <c r="G23" s="19">
        <f>G16-G21</f>
        <v>891639</v>
      </c>
      <c r="H23" s="16"/>
      <c r="I23" s="19">
        <f>I16-I21</f>
        <v>394200</v>
      </c>
      <c r="J23" s="16"/>
      <c r="K23" s="19">
        <f>K16-K21</f>
        <v>-453226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40" t="s">
        <v>8</v>
      </c>
      <c r="D28" s="40"/>
      <c r="E28" s="40"/>
      <c r="F28" s="40"/>
      <c r="G28" s="40"/>
      <c r="H28" s="40"/>
      <c r="I28" s="40"/>
      <c r="J28" s="40"/>
      <c r="K28" s="40"/>
    </row>
    <row r="29" spans="1:11" ht="15.75">
      <c r="A29" s="6"/>
      <c r="B29" s="35"/>
      <c r="C29" s="40" t="s">
        <v>52</v>
      </c>
      <c r="D29" s="40"/>
      <c r="E29" s="40"/>
      <c r="F29" s="40"/>
      <c r="G29" s="40"/>
      <c r="H29" s="40"/>
      <c r="I29" s="40"/>
      <c r="J29" s="40"/>
      <c r="K29" s="40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50</v>
      </c>
      <c r="F31" s="29"/>
      <c r="G31" s="33" t="s">
        <v>27</v>
      </c>
      <c r="H31" s="29"/>
      <c r="I31" s="33" t="s">
        <v>26</v>
      </c>
      <c r="J31" s="29"/>
      <c r="K31" s="33" t="s">
        <v>38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1042569</v>
      </c>
      <c r="D34" s="16"/>
      <c r="E34" s="20">
        <v>71499</v>
      </c>
      <c r="F34" s="16"/>
      <c r="G34" s="20">
        <v>913585</v>
      </c>
      <c r="H34" s="16"/>
      <c r="I34" s="20">
        <v>457002</v>
      </c>
      <c r="J34" s="16"/>
      <c r="K34" s="20">
        <v>-399517</v>
      </c>
    </row>
    <row r="35" spans="1:11" ht="15.75">
      <c r="A35" s="12" t="s">
        <v>12</v>
      </c>
      <c r="B35" s="16"/>
      <c r="C35" s="28">
        <f>SUM(E35:K35)</f>
        <v>42390</v>
      </c>
      <c r="D35" s="16"/>
      <c r="E35" s="16">
        <v>-855</v>
      </c>
      <c r="F35" s="16"/>
      <c r="G35" s="16">
        <v>185301</v>
      </c>
      <c r="H35" s="16"/>
      <c r="I35" s="16">
        <v>-52023</v>
      </c>
      <c r="J35" s="16"/>
      <c r="K35" s="16">
        <v>-90033</v>
      </c>
    </row>
    <row r="36" spans="1:11" ht="15.75">
      <c r="A36" s="12" t="s">
        <v>49</v>
      </c>
      <c r="B36" s="16"/>
      <c r="C36" s="28">
        <f>SUM(E36:K36)</f>
        <v>-159847</v>
      </c>
      <c r="D36" s="16"/>
      <c r="E36" s="16">
        <v>0</v>
      </c>
      <c r="F36" s="16"/>
      <c r="G36" s="16">
        <v>-159847</v>
      </c>
      <c r="H36" s="16"/>
      <c r="I36" s="16">
        <v>0</v>
      </c>
      <c r="J36" s="16"/>
      <c r="K36" s="16">
        <v>0</v>
      </c>
    </row>
    <row r="37" spans="1:11" ht="15.75">
      <c r="A37" s="12" t="s">
        <v>47</v>
      </c>
      <c r="B37" s="16"/>
      <c r="C37" s="28">
        <f>SUM(E37:K37)</f>
        <v>-200000</v>
      </c>
      <c r="D37" s="16"/>
      <c r="E37" s="16">
        <v>0</v>
      </c>
      <c r="F37" s="16"/>
      <c r="G37" s="16">
        <v>-50000</v>
      </c>
      <c r="H37" s="16"/>
      <c r="I37" s="16">
        <v>-150000</v>
      </c>
      <c r="J37" s="16"/>
      <c r="K37" s="16">
        <v>0</v>
      </c>
    </row>
    <row r="38" spans="1:11" ht="15.75">
      <c r="A38" s="12" t="s">
        <v>13</v>
      </c>
      <c r="B38" s="16"/>
      <c r="C38" s="17">
        <f>SUM(C34:C37)</f>
        <v>725112</v>
      </c>
      <c r="D38" s="16"/>
      <c r="E38" s="17">
        <f>SUM(E34:E37)</f>
        <v>70644</v>
      </c>
      <c r="F38" s="16"/>
      <c r="G38" s="17">
        <f>SUM(G34:G37)</f>
        <v>889039</v>
      </c>
      <c r="H38" s="16"/>
      <c r="I38" s="17">
        <f>SUM(I34:I37)</f>
        <v>254979</v>
      </c>
      <c r="J38" s="16"/>
      <c r="K38" s="17">
        <f>SUM(K34:K37)</f>
        <v>-489550</v>
      </c>
    </row>
    <row r="39" spans="1:11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45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2" t="s">
        <v>11</v>
      </c>
      <c r="B41" s="16"/>
      <c r="C41" s="28">
        <f>SUM(E41:K41)</f>
        <v>188313</v>
      </c>
      <c r="D41" s="16"/>
      <c r="E41" s="16">
        <v>298</v>
      </c>
      <c r="F41" s="16"/>
      <c r="G41" s="16">
        <v>2600</v>
      </c>
      <c r="H41" s="16"/>
      <c r="I41" s="16">
        <v>150193</v>
      </c>
      <c r="J41" s="16"/>
      <c r="K41" s="16">
        <v>35222</v>
      </c>
    </row>
    <row r="42" spans="1:11" ht="15.75">
      <c r="A42" s="12" t="s">
        <v>14</v>
      </c>
      <c r="B42" s="16"/>
      <c r="C42" s="28">
        <f>SUM(E42:K42)</f>
        <v>4839</v>
      </c>
      <c r="D42" s="16"/>
      <c r="E42" s="16">
        <v>1748</v>
      </c>
      <c r="F42" s="16"/>
      <c r="G42" s="16">
        <v>0</v>
      </c>
      <c r="H42" s="16"/>
      <c r="I42" s="16">
        <v>1989</v>
      </c>
      <c r="J42" s="16"/>
      <c r="K42" s="16">
        <v>1102</v>
      </c>
    </row>
    <row r="43" spans="1:11" ht="15.75">
      <c r="A43" s="12" t="s">
        <v>48</v>
      </c>
      <c r="B43" s="16"/>
      <c r="C43" s="28">
        <f>SUM(E43:K43)</f>
        <v>-12961</v>
      </c>
      <c r="D43" s="16"/>
      <c r="E43" s="16">
        <v>0</v>
      </c>
      <c r="F43" s="16"/>
      <c r="G43" s="16">
        <v>0</v>
      </c>
      <c r="H43" s="16"/>
      <c r="I43" s="16">
        <v>-12961</v>
      </c>
      <c r="J43" s="16"/>
      <c r="K43" s="16">
        <v>0</v>
      </c>
    </row>
    <row r="44" spans="1:11" ht="15.75">
      <c r="A44" s="12" t="s">
        <v>44</v>
      </c>
      <c r="B44" s="16"/>
      <c r="C44" s="21">
        <f>SUM(C41:C43)</f>
        <v>180191</v>
      </c>
      <c r="D44" s="16"/>
      <c r="E44" s="21">
        <f>SUM(E41:E43)</f>
        <v>2046</v>
      </c>
      <c r="F44" s="16"/>
      <c r="G44" s="21">
        <f>SUM(G41:G43)</f>
        <v>2600</v>
      </c>
      <c r="H44" s="16"/>
      <c r="I44" s="21">
        <f>SUM(I41:I43)</f>
        <v>139221</v>
      </c>
      <c r="J44" s="16"/>
      <c r="K44" s="21">
        <f>SUM(K41:K43)</f>
        <v>36324</v>
      </c>
    </row>
    <row r="45" spans="1:11" ht="15.7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</row>
    <row r="46" spans="1:11" ht="16.5" thickBot="1">
      <c r="A46" s="12" t="s">
        <v>15</v>
      </c>
      <c r="B46" s="16"/>
      <c r="C46" s="22">
        <f>C38+C44</f>
        <v>905303</v>
      </c>
      <c r="D46" s="16"/>
      <c r="E46" s="22">
        <f>E38+E44</f>
        <v>72690</v>
      </c>
      <c r="F46" s="16"/>
      <c r="G46" s="22">
        <f>G38+G44</f>
        <v>891639</v>
      </c>
      <c r="H46" s="16"/>
      <c r="I46" s="22">
        <f>I38+I44</f>
        <v>394200</v>
      </c>
      <c r="J46" s="16"/>
      <c r="K46" s="22">
        <f>K38+K44</f>
        <v>-453226</v>
      </c>
    </row>
    <row r="47" spans="1:11" ht="16.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2" ht="13.5" customHeight="1">
      <c r="A2" s="42"/>
    </row>
    <row r="3" spans="1:11" ht="16.5">
      <c r="A3" s="42"/>
      <c r="C3" s="41" t="s">
        <v>20</v>
      </c>
      <c r="D3" s="41"/>
      <c r="E3" s="41"/>
      <c r="F3" s="41"/>
      <c r="G3" s="41"/>
      <c r="H3" s="41"/>
      <c r="I3" s="41"/>
      <c r="J3" s="41"/>
      <c r="K3" s="41"/>
    </row>
    <row r="4" spans="1:11" ht="9" customHeight="1">
      <c r="A4" s="42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2"/>
      <c r="C5" s="40" t="s">
        <v>46</v>
      </c>
      <c r="D5" s="40"/>
      <c r="E5" s="40"/>
      <c r="F5" s="40"/>
      <c r="G5" s="40"/>
      <c r="H5" s="40"/>
      <c r="I5" s="40"/>
      <c r="J5" s="40"/>
      <c r="K5" s="40"/>
    </row>
    <row r="6" spans="1:11" ht="15.75">
      <c r="A6" s="42"/>
      <c r="C6" s="40" t="s">
        <v>52</v>
      </c>
      <c r="D6" s="40"/>
      <c r="E6" s="40"/>
      <c r="F6" s="40"/>
      <c r="G6" s="40"/>
      <c r="H6" s="40"/>
      <c r="I6" s="40"/>
      <c r="J6" s="40"/>
      <c r="K6" s="40"/>
    </row>
    <row r="7" spans="1:11" ht="13.5" customHeight="1">
      <c r="A7" s="42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50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43</v>
      </c>
      <c r="B13" s="12"/>
      <c r="C13" s="31">
        <f>SUM(E13:K13)</f>
        <v>1614546</v>
      </c>
      <c r="D13" s="20"/>
      <c r="E13" s="31">
        <v>0</v>
      </c>
      <c r="F13" s="20"/>
      <c r="G13" s="31">
        <v>1575154</v>
      </c>
      <c r="H13" s="20"/>
      <c r="I13" s="31">
        <v>16352</v>
      </c>
      <c r="J13" s="20"/>
      <c r="K13" s="31">
        <v>23040</v>
      </c>
    </row>
    <row r="14" spans="1:11" ht="15.75">
      <c r="A14" s="12" t="s">
        <v>22</v>
      </c>
      <c r="B14" s="12"/>
      <c r="C14" s="12">
        <f>SUM(E14:K14)</f>
        <v>629653</v>
      </c>
      <c r="D14" s="13"/>
      <c r="E14" s="28">
        <v>7542</v>
      </c>
      <c r="F14" s="13"/>
      <c r="G14" s="28">
        <v>0</v>
      </c>
      <c r="H14" s="32"/>
      <c r="I14" s="28">
        <v>169739</v>
      </c>
      <c r="J14" s="13"/>
      <c r="K14" s="28">
        <v>452372</v>
      </c>
    </row>
    <row r="15" spans="1:11" ht="15.75">
      <c r="A15" s="12" t="s">
        <v>23</v>
      </c>
      <c r="B15" s="12"/>
      <c r="C15" s="37">
        <f>SUM(C13:C14)</f>
        <v>2244199</v>
      </c>
      <c r="D15" s="16"/>
      <c r="E15" s="37">
        <f>SUM(E13:E14)</f>
        <v>7542</v>
      </c>
      <c r="F15" s="16"/>
      <c r="G15" s="37">
        <f>SUM(G13:G14)</f>
        <v>1575154</v>
      </c>
      <c r="H15" s="16"/>
      <c r="I15" s="37">
        <f>SUM(I13:I14)</f>
        <v>186091</v>
      </c>
      <c r="J15" s="16"/>
      <c r="K15" s="37">
        <f>SUM(K13:K14)</f>
        <v>475412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1082732</v>
      </c>
      <c r="D17" s="16"/>
      <c r="E17" s="18">
        <v>0</v>
      </c>
      <c r="F17" s="16"/>
      <c r="G17" s="18">
        <v>1077234</v>
      </c>
      <c r="H17" s="16"/>
      <c r="I17" s="18">
        <v>0</v>
      </c>
      <c r="J17" s="16"/>
      <c r="K17" s="18">
        <v>5498</v>
      </c>
    </row>
    <row r="18" spans="1:11" ht="15.75">
      <c r="A18" s="12" t="s">
        <v>25</v>
      </c>
      <c r="B18" s="12"/>
      <c r="C18" s="17">
        <f>C15-C17</f>
        <v>1161467</v>
      </c>
      <c r="D18" s="16"/>
      <c r="E18" s="17">
        <f>E15-E17</f>
        <v>7542</v>
      </c>
      <c r="F18" s="16"/>
      <c r="G18" s="17">
        <f>G15-G17</f>
        <v>497920</v>
      </c>
      <c r="H18" s="16"/>
      <c r="I18" s="17">
        <f>I15-I17</f>
        <v>186091</v>
      </c>
      <c r="J18" s="16"/>
      <c r="K18" s="17">
        <f>K15-K17</f>
        <v>469914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41</v>
      </c>
      <c r="B21" s="12"/>
      <c r="C21" s="12">
        <f aca="true" t="shared" si="0" ref="C21:C27">SUM(E21:K21)</f>
        <v>303558</v>
      </c>
      <c r="D21" s="16"/>
      <c r="E21" s="18">
        <v>7502</v>
      </c>
      <c r="F21" s="16"/>
      <c r="G21" s="18">
        <v>103941</v>
      </c>
      <c r="H21" s="16"/>
      <c r="I21" s="18">
        <v>52659</v>
      </c>
      <c r="J21" s="16"/>
      <c r="K21" s="18">
        <v>139456</v>
      </c>
    </row>
    <row r="22" spans="1:11" ht="15.75">
      <c r="A22" s="12" t="s">
        <v>29</v>
      </c>
      <c r="B22" s="12"/>
      <c r="C22" s="12">
        <f t="shared" si="0"/>
        <v>91712</v>
      </c>
      <c r="D22" s="16"/>
      <c r="E22" s="18">
        <v>0</v>
      </c>
      <c r="F22" s="16"/>
      <c r="G22" s="18">
        <v>38003</v>
      </c>
      <c r="H22" s="16"/>
      <c r="I22" s="18">
        <f>9726+1</f>
        <v>9727</v>
      </c>
      <c r="J22" s="16"/>
      <c r="K22" s="18">
        <v>43982</v>
      </c>
    </row>
    <row r="23" spans="1:11" ht="15.75">
      <c r="A23" s="12" t="s">
        <v>31</v>
      </c>
      <c r="B23" s="12"/>
      <c r="C23" s="12">
        <f t="shared" si="0"/>
        <v>41046</v>
      </c>
      <c r="D23" s="16"/>
      <c r="E23" s="18">
        <v>0</v>
      </c>
      <c r="F23" s="16"/>
      <c r="G23" s="18">
        <v>6692</v>
      </c>
      <c r="H23" s="16"/>
      <c r="I23" s="18">
        <v>29355</v>
      </c>
      <c r="J23" s="16"/>
      <c r="K23" s="18">
        <v>4999</v>
      </c>
    </row>
    <row r="24" spans="1:11" ht="15.75">
      <c r="A24" s="12" t="s">
        <v>30</v>
      </c>
      <c r="B24" s="12"/>
      <c r="C24" s="12">
        <f t="shared" si="0"/>
        <v>202718</v>
      </c>
      <c r="D24" s="16"/>
      <c r="E24" s="18">
        <v>0</v>
      </c>
      <c r="F24" s="16"/>
      <c r="G24" s="18">
        <v>494</v>
      </c>
      <c r="H24" s="16"/>
      <c r="I24" s="18">
        <v>6026</v>
      </c>
      <c r="J24" s="16"/>
      <c r="K24" s="18">
        <v>196198</v>
      </c>
    </row>
    <row r="25" spans="1:11" ht="15.75">
      <c r="A25" s="12" t="s">
        <v>33</v>
      </c>
      <c r="B25" s="12"/>
      <c r="C25" s="12">
        <f t="shared" si="0"/>
        <v>4839</v>
      </c>
      <c r="D25" s="16"/>
      <c r="E25" s="18">
        <v>1748</v>
      </c>
      <c r="F25" s="16"/>
      <c r="G25" s="18">
        <v>0</v>
      </c>
      <c r="H25" s="16"/>
      <c r="I25" s="18">
        <v>1989</v>
      </c>
      <c r="J25" s="16"/>
      <c r="K25" s="18">
        <v>1102</v>
      </c>
    </row>
    <row r="26" spans="1:11" ht="15.75">
      <c r="A26" s="12" t="s">
        <v>32</v>
      </c>
      <c r="B26" s="12"/>
      <c r="C26" s="12">
        <f t="shared" si="0"/>
        <v>133592</v>
      </c>
      <c r="D26" s="16"/>
      <c r="E26" s="18">
        <v>0</v>
      </c>
      <c r="F26" s="16"/>
      <c r="G26" s="18">
        <v>133592</v>
      </c>
      <c r="H26" s="16"/>
      <c r="I26" s="18">
        <v>0</v>
      </c>
      <c r="J26" s="16"/>
      <c r="K26" s="18">
        <v>0</v>
      </c>
    </row>
    <row r="27" spans="1:11" ht="15.75">
      <c r="A27" s="12" t="s">
        <v>42</v>
      </c>
      <c r="B27" s="12"/>
      <c r="C27" s="12">
        <f t="shared" si="0"/>
        <v>370852</v>
      </c>
      <c r="D27" s="16"/>
      <c r="E27" s="18">
        <v>448</v>
      </c>
      <c r="F27" s="16"/>
      <c r="G27" s="18">
        <v>46761</v>
      </c>
      <c r="H27" s="16"/>
      <c r="I27" s="18">
        <v>149433</v>
      </c>
      <c r="J27" s="16"/>
      <c r="K27" s="18">
        <v>174210</v>
      </c>
    </row>
    <row r="28" spans="1:11" ht="15.75">
      <c r="A28" s="12" t="s">
        <v>34</v>
      </c>
      <c r="B28" s="12"/>
      <c r="C28" s="17">
        <f>SUM(C20:C27)</f>
        <v>1148317</v>
      </c>
      <c r="D28" s="16"/>
      <c r="E28" s="17">
        <f>SUM(E20:E27)</f>
        <v>9698</v>
      </c>
      <c r="F28" s="16"/>
      <c r="G28" s="17">
        <f>SUM(G20:G27)</f>
        <v>329483</v>
      </c>
      <c r="H28" s="16"/>
      <c r="I28" s="17">
        <f>SUM(I20:I27)</f>
        <v>249189</v>
      </c>
      <c r="J28" s="16"/>
      <c r="K28" s="17">
        <f>SUM(K20:K27)</f>
        <v>559947</v>
      </c>
    </row>
    <row r="29" spans="1:11" ht="15.75">
      <c r="A29" s="12"/>
      <c r="B29" s="12"/>
      <c r="C29" s="18"/>
      <c r="D29" s="16"/>
      <c r="E29" s="18"/>
      <c r="F29" s="16"/>
      <c r="G29" s="18"/>
      <c r="H29" s="16"/>
      <c r="I29" s="18"/>
      <c r="J29" s="16"/>
      <c r="K29" s="18"/>
    </row>
    <row r="30" spans="1:11" ht="15.75">
      <c r="A30" s="12" t="s">
        <v>39</v>
      </c>
      <c r="B30" s="12"/>
      <c r="C30" s="36">
        <f>C18-C28</f>
        <v>13150</v>
      </c>
      <c r="D30" s="16"/>
      <c r="E30" s="36">
        <f>E18-E28</f>
        <v>-2156</v>
      </c>
      <c r="F30" s="16"/>
      <c r="G30" s="36">
        <f>G18-G28</f>
        <v>168437</v>
      </c>
      <c r="H30" s="16"/>
      <c r="I30" s="36">
        <f>I18-I28</f>
        <v>-63098</v>
      </c>
      <c r="J30" s="16"/>
      <c r="K30" s="36">
        <f>K18-K28</f>
        <v>-90033</v>
      </c>
    </row>
    <row r="31" spans="1:11" ht="15.75">
      <c r="A31" s="12"/>
      <c r="B31" s="12"/>
      <c r="C31" s="18"/>
      <c r="D31" s="16"/>
      <c r="E31" s="18"/>
      <c r="F31" s="16"/>
      <c r="G31" s="18"/>
      <c r="H31" s="16"/>
      <c r="I31" s="18"/>
      <c r="J31" s="16"/>
      <c r="K31" s="18"/>
    </row>
    <row r="32" spans="1:11" ht="15.75">
      <c r="A32" s="12" t="s">
        <v>35</v>
      </c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36</v>
      </c>
      <c r="B33" s="12"/>
      <c r="C33" s="38">
        <f>SUM(E33:K33)</f>
        <v>29240</v>
      </c>
      <c r="D33" s="16"/>
      <c r="E33" s="36">
        <v>1301</v>
      </c>
      <c r="F33" s="16"/>
      <c r="G33" s="36">
        <v>16864</v>
      </c>
      <c r="H33" s="16"/>
      <c r="I33" s="36">
        <v>11075</v>
      </c>
      <c r="J33" s="16"/>
      <c r="K33" s="36">
        <v>0</v>
      </c>
    </row>
    <row r="34" spans="1:11" ht="15.75">
      <c r="A34" s="12"/>
      <c r="B34" s="12"/>
      <c r="C34" s="18"/>
      <c r="D34" s="16"/>
      <c r="E34" s="18"/>
      <c r="F34" s="16"/>
      <c r="G34" s="18"/>
      <c r="H34" s="16"/>
      <c r="I34" s="18"/>
      <c r="J34" s="16"/>
      <c r="K34" s="18"/>
    </row>
    <row r="35" spans="1:11" ht="16.5" thickBot="1">
      <c r="A35" s="12" t="s">
        <v>37</v>
      </c>
      <c r="B35" s="12"/>
      <c r="C35" s="19">
        <f>SUM(C30:C34)</f>
        <v>42390</v>
      </c>
      <c r="D35" s="16"/>
      <c r="E35" s="19">
        <f>SUM(E30:E34)</f>
        <v>-855</v>
      </c>
      <c r="F35" s="16"/>
      <c r="G35" s="19">
        <f>SUM(G30:G34)</f>
        <v>185301</v>
      </c>
      <c r="H35" s="16"/>
      <c r="I35" s="19">
        <f>SUM(I30:I34)</f>
        <v>-52023</v>
      </c>
      <c r="J35" s="16"/>
      <c r="K35" s="19">
        <f>SUM(K30:K34)</f>
        <v>-90033</v>
      </c>
    </row>
    <row r="36" spans="1:11" ht="16.5" thickTop="1">
      <c r="A36" s="26"/>
      <c r="B36" s="12"/>
      <c r="C36" s="25"/>
      <c r="D36" s="14"/>
      <c r="E36" s="25"/>
      <c r="F36" s="14"/>
      <c r="G36" s="25"/>
      <c r="H36" s="14"/>
      <c r="I36" s="25"/>
      <c r="J36" s="14"/>
      <c r="K36" s="25"/>
    </row>
    <row r="37" ht="13.5">
      <c r="A37" s="27"/>
    </row>
    <row r="39" spans="5:11" ht="13.5">
      <c r="E39" s="39"/>
      <c r="F39" s="39"/>
      <c r="G39" s="39"/>
      <c r="H39" s="39"/>
      <c r="I39" s="39"/>
      <c r="J39" s="39"/>
      <c r="K39" s="39"/>
    </row>
  </sheetData>
  <sheetProtection/>
  <mergeCells count="4">
    <mergeCell ref="C3:K3"/>
    <mergeCell ref="C5:K5"/>
    <mergeCell ref="C6:K6"/>
    <mergeCell ref="A2:A7"/>
  </mergeCells>
  <conditionalFormatting sqref="A12:K3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7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2017-08-14T16:42:51Z</cp:lastPrinted>
  <dcterms:created xsi:type="dcterms:W3CDTF">2009-06-22T13:37:23Z</dcterms:created>
  <dcterms:modified xsi:type="dcterms:W3CDTF">2017-11-17T14:47:08Z</dcterms:modified>
  <cp:category/>
  <cp:version/>
  <cp:contentType/>
  <cp:contentStatus/>
</cp:coreProperties>
</file>