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sys'!$A$15:$Q$43</definedName>
    <definedName name="_xlnm.Print_Area" localSheetId="0">'c2b sys'!$A$15:$Q$43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<sst xmlns="http://schemas.openxmlformats.org/spreadsheetml/2006/main" count="51" uniqueCount="37">
  <si>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</si>
  <si>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</si>
  <si>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</si>
  <si>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</si>
  <si>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</si>
  <si>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</si>
  <si>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</si>
  <si>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</si>
  <si>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</si>
  <si>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</si>
  <si>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</si>
  <si>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</si>
  <si>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</si>
  <si>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</si>
  <si>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</si>
  <si>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</si>
  <si>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</si>
  <si>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</si>
  <si>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Human resource management</t>
  </si>
  <si>
    <t xml:space="preserve">   Internal audit 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</si>
  <si>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</si>
  <si>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</si>
  <si>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</si>
  <si>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</si>
  <si>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</si>
  <si>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</si>
  <si>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</si>
  <si>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</si>
  <si>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</si>
  <si>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</si>
  <si>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 xml:space="preserve">         Total instruction</t>
  </si>
  <si>
    <t xml:space="preserve">  Instruction--</t>
  </si>
  <si>
    <t>ANALYSIS C-2B</t>
  </si>
  <si>
    <t>Current Restricted Fund Expenditures</t>
  </si>
  <si>
    <t>For the year ended June 30, 2013</t>
  </si>
  <si>
    <t xml:space="preserve">     Louisiana department of education</t>
  </si>
  <si>
    <t xml:space="preserve">        Dual enrollment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</si>
</sst>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168" fontId="5" fillId="0" borderId="11" xfId="42" applyNumberFormat="1" applyFont="1" applyFill="1" applyBorder="1" applyAlignment="1" applyProtection="1">
      <alignment vertical="center"/>
      <protection/>
    </xf>
    <xf numFmtId="168" fontId="5" fillId="0" borderId="0" xfId="42" applyNumberFormat="1" applyFont="1" applyFill="1" applyBorder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2" xfId="45" applyNumberFormat="1" applyFont="1" applyFill="1" applyBorder="1" applyAlignment="1" applyProtection="1">
      <alignment vertical="center"/>
      <protection/>
    </xf>
    <xf numFmtId="42" fontId="5" fillId="0" borderId="12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0</xdr:col>
      <xdr:colOff>1476375</xdr:colOff>
      <xdr:row>6</xdr:row>
      <xdr:rowOff>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45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19" ht="12.75">
      <c r="A1" s="38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6"/>
      <c r="S1" s="6"/>
    </row>
    <row r="2" spans="1:74" s="3" customFormat="1" ht="10.5" customHeight="1">
      <c r="A2" s="38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3"/>
      <c r="S2" s="33"/>
      <c r="T2" s="34"/>
      <c r="U2" s="34"/>
      <c r="V2" s="34"/>
      <c r="W2" s="34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74" s="3" customFormat="1" ht="12" customHeight="1">
      <c r="A3" s="42"/>
      <c r="B3" s="15"/>
      <c r="C3" s="39" t="s">
        <v>32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6"/>
      <c r="S3" s="36"/>
      <c r="T3" s="34"/>
      <c r="U3" s="34"/>
      <c r="V3" s="34"/>
      <c r="W3" s="34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1:74" s="3" customFormat="1" ht="8.25" customHeight="1">
      <c r="A4" s="42"/>
      <c r="B4" s="1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9"/>
      <c r="Q4" s="12"/>
      <c r="R4" s="36"/>
      <c r="S4" s="36"/>
      <c r="T4" s="34"/>
      <c r="U4" s="34"/>
      <c r="V4" s="34"/>
      <c r="W4" s="34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4" s="3" customFormat="1" ht="16.5">
      <c r="A5" s="42"/>
      <c r="B5" s="15"/>
      <c r="C5" s="39" t="s">
        <v>33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6"/>
      <c r="S5" s="36"/>
      <c r="T5" s="34"/>
      <c r="U5" s="34"/>
      <c r="V5" s="34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</row>
    <row r="6" spans="1:74" s="3" customFormat="1" ht="16.5">
      <c r="A6" s="42"/>
      <c r="B6" s="15"/>
      <c r="C6" s="39" t="s">
        <v>34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6"/>
      <c r="S6" s="36"/>
      <c r="T6" s="34"/>
      <c r="U6" s="34"/>
      <c r="V6" s="34"/>
      <c r="W6" s="34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s="3" customFormat="1" ht="10.5" customHeight="1">
      <c r="A7" s="38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6"/>
      <c r="S7" s="36"/>
      <c r="T7" s="34"/>
      <c r="U7" s="34"/>
      <c r="V7" s="34"/>
      <c r="W7" s="34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ht="12.75">
      <c r="A8" s="38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8:74" ht="12"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17" ht="13.5">
      <c r="A10" s="20"/>
      <c r="B10" s="20"/>
      <c r="C10" s="40" t="s">
        <v>13</v>
      </c>
      <c r="D10" s="41"/>
      <c r="E10" s="41"/>
      <c r="F10" s="41"/>
      <c r="G10" s="41"/>
      <c r="H10" s="41"/>
      <c r="I10" s="41"/>
      <c r="J10" s="20"/>
      <c r="K10" s="20"/>
      <c r="L10" s="20"/>
      <c r="M10" s="40" t="s">
        <v>0</v>
      </c>
      <c r="N10" s="41"/>
      <c r="O10" s="41"/>
      <c r="P10" s="41"/>
      <c r="Q10" s="41"/>
    </row>
    <row r="11" spans="1:17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 t="s">
        <v>1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 t="s">
        <v>2</v>
      </c>
      <c r="N12" s="20"/>
      <c r="O12" s="20"/>
      <c r="P12" s="20"/>
      <c r="Q12" s="21" t="s">
        <v>3</v>
      </c>
    </row>
    <row r="13" spans="1:17" ht="13.5">
      <c r="A13" s="20"/>
      <c r="B13" s="20"/>
      <c r="C13" s="22" t="s">
        <v>4</v>
      </c>
      <c r="D13" s="23"/>
      <c r="E13" s="22" t="s">
        <v>5</v>
      </c>
      <c r="F13" s="23"/>
      <c r="G13" s="22" t="s">
        <v>6</v>
      </c>
      <c r="H13" s="23"/>
      <c r="I13" s="22" t="s">
        <v>7</v>
      </c>
      <c r="J13" s="23"/>
      <c r="K13" s="22" t="s">
        <v>8</v>
      </c>
      <c r="L13" s="23"/>
      <c r="M13" s="22" t="s">
        <v>9</v>
      </c>
      <c r="N13" s="23"/>
      <c r="O13" s="22" t="s">
        <v>10</v>
      </c>
      <c r="P13" s="23"/>
      <c r="Q13" s="22" t="s">
        <v>11</v>
      </c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3" s="5" customFormat="1" ht="13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  <c r="S15" s="4"/>
      <c r="T15" s="4"/>
      <c r="U15" s="4"/>
      <c r="V15" s="4"/>
      <c r="W15" s="4"/>
    </row>
    <row r="16" spans="1:23" s="5" customFormat="1" ht="13.5" customHeight="1">
      <c r="A16" s="18" t="s">
        <v>31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</row>
    <row r="17" spans="1:23" s="5" customFormat="1" ht="13.5" customHeight="1">
      <c r="A17" s="18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"/>
      <c r="S17" s="4"/>
      <c r="T17" s="4"/>
      <c r="U17" s="4"/>
      <c r="V17" s="4"/>
      <c r="W17" s="4"/>
    </row>
    <row r="18" spans="1:23" s="5" customFormat="1" ht="13.5" customHeight="1">
      <c r="A18" s="18" t="s">
        <v>36</v>
      </c>
      <c r="B18" s="18"/>
      <c r="C18" s="27">
        <v>154741</v>
      </c>
      <c r="D18" s="18"/>
      <c r="E18" s="27">
        <v>0</v>
      </c>
      <c r="F18" s="18"/>
      <c r="G18" s="27">
        <v>0</v>
      </c>
      <c r="H18" s="18"/>
      <c r="I18" s="27">
        <v>0</v>
      </c>
      <c r="J18" s="18"/>
      <c r="K18" s="27">
        <f>IF(SUM(C18:I18)=SUM(M18:Q18),SUM(C18:I18),SUM(M18:Q18)-SUM(C18:I18))</f>
        <v>154741</v>
      </c>
      <c r="L18" s="18"/>
      <c r="M18" s="27">
        <v>0</v>
      </c>
      <c r="N18" s="18"/>
      <c r="O18" s="27">
        <v>154741</v>
      </c>
      <c r="P18" s="18"/>
      <c r="Q18" s="27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  <c r="S19" s="4"/>
      <c r="T19" s="4"/>
      <c r="U19" s="4"/>
      <c r="V19" s="4"/>
      <c r="W19" s="4"/>
    </row>
    <row r="20" spans="1:23" s="5" customFormat="1" ht="13.5" customHeight="1">
      <c r="A20" s="18" t="s">
        <v>30</v>
      </c>
      <c r="B20" s="18"/>
      <c r="C20" s="29">
        <f>SUM(C18:C19)</f>
        <v>154741</v>
      </c>
      <c r="D20" s="28"/>
      <c r="E20" s="29">
        <f>SUM(E18:E19)</f>
        <v>0</v>
      </c>
      <c r="F20" s="28"/>
      <c r="G20" s="29">
        <f>SUM(G18:G19)</f>
        <v>0</v>
      </c>
      <c r="H20" s="28"/>
      <c r="I20" s="29">
        <f>SUM(I18:I19)</f>
        <v>0</v>
      </c>
      <c r="J20" s="28"/>
      <c r="K20" s="29">
        <f>SUM(K18:K19)</f>
        <v>154741</v>
      </c>
      <c r="L20" s="28"/>
      <c r="M20" s="29">
        <f>SUM(M18:M19)</f>
        <v>0</v>
      </c>
      <c r="N20" s="28"/>
      <c r="O20" s="29">
        <f>SUM(O18:O19)</f>
        <v>154741</v>
      </c>
      <c r="P20" s="28"/>
      <c r="Q20" s="29">
        <f>SUM(Q18:Q19)</f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18"/>
      <c r="Q21" s="18"/>
      <c r="R21" s="4"/>
      <c r="S21" s="4"/>
      <c r="T21" s="4"/>
      <c r="U21" s="4"/>
      <c r="V21" s="4"/>
      <c r="W21" s="4"/>
    </row>
    <row r="22" spans="1:23" s="5" customFormat="1" ht="13.5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26"/>
      <c r="L22" s="18"/>
      <c r="M22" s="18"/>
      <c r="N22" s="18"/>
      <c r="O22" s="18"/>
      <c r="P22" s="18"/>
      <c r="Q22" s="18"/>
      <c r="R22" s="4"/>
      <c r="S22" s="4"/>
      <c r="T22" s="4"/>
      <c r="U22" s="4"/>
      <c r="V22" s="4"/>
      <c r="W22" s="4"/>
    </row>
    <row r="23" spans="1:23" s="5" customFormat="1" ht="13.5" customHeight="1">
      <c r="A23" s="18" t="s">
        <v>23</v>
      </c>
      <c r="B23" s="24" t="s">
        <v>12</v>
      </c>
      <c r="C23" s="18">
        <v>0</v>
      </c>
      <c r="D23" s="26"/>
      <c r="E23" s="18">
        <v>0</v>
      </c>
      <c r="F23" s="26"/>
      <c r="G23" s="18">
        <v>69204</v>
      </c>
      <c r="H23" s="26"/>
      <c r="I23" s="18">
        <v>465415</v>
      </c>
      <c r="J23" s="26"/>
      <c r="K23" s="26">
        <f>IF(SUM(C23:I23)=SUM(M23:Q23),SUM(C23:I23),SUM(M23:Q23)-SUM(C23:I23))</f>
        <v>534619</v>
      </c>
      <c r="L23" s="26"/>
      <c r="M23" s="18">
        <v>448901</v>
      </c>
      <c r="N23" s="26"/>
      <c r="O23" s="18">
        <v>85718</v>
      </c>
      <c r="P23" s="26"/>
      <c r="Q23" s="18">
        <v>0</v>
      </c>
      <c r="R23" s="4"/>
      <c r="S23" s="4"/>
      <c r="T23" s="4"/>
      <c r="U23" s="4"/>
      <c r="V23" s="4"/>
      <c r="W23" s="4"/>
    </row>
    <row r="24" spans="1:23" s="5" customFormat="1" ht="13.5" customHeight="1">
      <c r="A24" s="18" t="s">
        <v>24</v>
      </c>
      <c r="B24" s="24"/>
      <c r="C24" s="18">
        <v>0</v>
      </c>
      <c r="D24" s="18"/>
      <c r="E24" s="18">
        <v>0</v>
      </c>
      <c r="F24" s="18"/>
      <c r="G24" s="18">
        <v>107141</v>
      </c>
      <c r="H24" s="18"/>
      <c r="I24" s="18">
        <v>426733</v>
      </c>
      <c r="J24" s="18"/>
      <c r="K24" s="26">
        <f aca="true" t="shared" si="0" ref="K24:K42">IF(SUM(C24:I24)=SUM(M24:Q24),SUM(C24:I24),SUM(M24:Q24)-SUM(C24:I24))</f>
        <v>533874</v>
      </c>
      <c r="L24" s="18"/>
      <c r="M24" s="18">
        <v>504022</v>
      </c>
      <c r="N24" s="18"/>
      <c r="O24" s="18">
        <f>-1+29853</f>
        <v>29852</v>
      </c>
      <c r="P24" s="18"/>
      <c r="Q24" s="18">
        <v>0</v>
      </c>
      <c r="R24" s="4"/>
      <c r="S24" s="4"/>
      <c r="T24" s="4"/>
      <c r="U24" s="4"/>
      <c r="V24" s="4"/>
      <c r="W24" s="4"/>
    </row>
    <row r="25" spans="1:23" s="5" customFormat="1" ht="13.5" customHeight="1">
      <c r="A25" s="18" t="s">
        <v>22</v>
      </c>
      <c r="B25" s="24" t="s">
        <v>12</v>
      </c>
      <c r="C25" s="18">
        <v>0</v>
      </c>
      <c r="D25" s="18"/>
      <c r="E25" s="18">
        <v>0</v>
      </c>
      <c r="F25" s="18"/>
      <c r="G25" s="18">
        <v>0</v>
      </c>
      <c r="H25" s="18"/>
      <c r="I25" s="18">
        <v>9819</v>
      </c>
      <c r="J25" s="18"/>
      <c r="K25" s="26">
        <f t="shared" si="0"/>
        <v>9819</v>
      </c>
      <c r="L25" s="18"/>
      <c r="M25" s="18">
        <v>6456</v>
      </c>
      <c r="N25" s="18"/>
      <c r="O25" s="18">
        <v>3363</v>
      </c>
      <c r="P25" s="18"/>
      <c r="Q25" s="18">
        <v>0</v>
      </c>
      <c r="R25" s="4"/>
      <c r="S25" s="4"/>
      <c r="T25" s="4"/>
      <c r="U25" s="4"/>
      <c r="V25" s="4"/>
      <c r="W25" s="4"/>
    </row>
    <row r="26" spans="1:23" s="5" customFormat="1" ht="13.5" customHeight="1">
      <c r="A26" s="18" t="s">
        <v>18</v>
      </c>
      <c r="B26" s="24" t="s">
        <v>12</v>
      </c>
      <c r="C26" s="18">
        <v>0</v>
      </c>
      <c r="D26" s="18"/>
      <c r="E26" s="18">
        <v>0</v>
      </c>
      <c r="F26" s="18"/>
      <c r="G26" s="18">
        <v>0</v>
      </c>
      <c r="H26" s="18"/>
      <c r="I26" s="18">
        <v>971699</v>
      </c>
      <c r="J26" s="18"/>
      <c r="K26" s="26">
        <f t="shared" si="0"/>
        <v>971699</v>
      </c>
      <c r="L26" s="18"/>
      <c r="M26" s="18">
        <v>644119</v>
      </c>
      <c r="N26" s="18"/>
      <c r="O26" s="18">
        <v>327580</v>
      </c>
      <c r="P26" s="18"/>
      <c r="Q26" s="18">
        <v>0</v>
      </c>
      <c r="R26" s="4"/>
      <c r="S26" s="4"/>
      <c r="T26" s="4"/>
      <c r="U26" s="4"/>
      <c r="V26" s="4"/>
      <c r="W26" s="4"/>
    </row>
    <row r="27" spans="1:23" s="5" customFormat="1" ht="13.5" customHeight="1">
      <c r="A27" s="18" t="s">
        <v>25</v>
      </c>
      <c r="B27" s="24"/>
      <c r="C27" s="18">
        <v>0</v>
      </c>
      <c r="D27" s="18"/>
      <c r="E27" s="18">
        <v>0</v>
      </c>
      <c r="F27" s="18"/>
      <c r="G27" s="18">
        <v>0</v>
      </c>
      <c r="H27" s="18"/>
      <c r="I27" s="18">
        <f>1+74491</f>
        <v>74492</v>
      </c>
      <c r="J27" s="18"/>
      <c r="K27" s="26">
        <f t="shared" si="0"/>
        <v>74492</v>
      </c>
      <c r="L27" s="18"/>
      <c r="M27" s="18">
        <v>72285</v>
      </c>
      <c r="N27" s="18"/>
      <c r="O27" s="18">
        <f>1+2206</f>
        <v>2207</v>
      </c>
      <c r="P27" s="18"/>
      <c r="Q27" s="18">
        <v>0</v>
      </c>
      <c r="R27" s="4"/>
      <c r="S27" s="4"/>
      <c r="T27" s="4"/>
      <c r="U27" s="4"/>
      <c r="V27" s="4"/>
      <c r="W27" s="4"/>
    </row>
    <row r="28" spans="1:23" s="5" customFormat="1" ht="13.5" customHeight="1">
      <c r="A28" s="18" t="s">
        <v>19</v>
      </c>
      <c r="B28" s="24" t="s">
        <v>12</v>
      </c>
      <c r="C28" s="18">
        <v>0</v>
      </c>
      <c r="D28" s="18"/>
      <c r="E28" s="18">
        <v>0</v>
      </c>
      <c r="F28" s="18"/>
      <c r="G28" s="18">
        <v>0</v>
      </c>
      <c r="H28" s="18"/>
      <c r="I28" s="18">
        <v>628678</v>
      </c>
      <c r="J28" s="18"/>
      <c r="K28" s="26">
        <f t="shared" si="0"/>
        <v>628678</v>
      </c>
      <c r="L28" s="18"/>
      <c r="M28" s="18">
        <v>607805</v>
      </c>
      <c r="N28" s="18"/>
      <c r="O28" s="18">
        <v>20873</v>
      </c>
      <c r="P28" s="18"/>
      <c r="Q28" s="18">
        <v>0</v>
      </c>
      <c r="R28" s="4"/>
      <c r="S28" s="4"/>
      <c r="T28" s="4"/>
      <c r="U28" s="4"/>
      <c r="V28" s="4"/>
      <c r="W28" s="4"/>
    </row>
    <row r="29" spans="1:23" s="5" customFormat="1" ht="13.5" customHeight="1">
      <c r="A29" s="18" t="s">
        <v>20</v>
      </c>
      <c r="B29" s="24" t="s">
        <v>12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1759335</v>
      </c>
      <c r="J29" s="18"/>
      <c r="K29" s="26">
        <f>IF(SUM(C29:I29)=SUM(M29:Q29),SUM(C29:I29),SUM(M29:Q29)-SUM(C29:I29))</f>
        <v>1759335</v>
      </c>
      <c r="L29" s="18"/>
      <c r="M29" s="18">
        <v>1451619</v>
      </c>
      <c r="N29" s="18"/>
      <c r="O29" s="18">
        <v>307716</v>
      </c>
      <c r="P29" s="18"/>
      <c r="Q29" s="18">
        <v>0</v>
      </c>
      <c r="R29" s="4"/>
      <c r="S29" s="4"/>
      <c r="T29" s="4"/>
      <c r="U29" s="4"/>
      <c r="V29" s="4"/>
      <c r="W29" s="4"/>
    </row>
    <row r="30" spans="1:23" s="5" customFormat="1" ht="13.5" customHeight="1">
      <c r="A30" s="18" t="s">
        <v>21</v>
      </c>
      <c r="B30" s="24" t="s">
        <v>12</v>
      </c>
      <c r="C30" s="25">
        <v>0</v>
      </c>
      <c r="D30" s="18"/>
      <c r="E30" s="25">
        <v>0</v>
      </c>
      <c r="F30" s="18"/>
      <c r="G30" s="25">
        <v>0</v>
      </c>
      <c r="H30" s="18"/>
      <c r="I30" s="25">
        <v>91902</v>
      </c>
      <c r="J30" s="18"/>
      <c r="K30" s="29">
        <f t="shared" si="0"/>
        <v>91902</v>
      </c>
      <c r="L30" s="18"/>
      <c r="M30" s="25">
        <v>90890</v>
      </c>
      <c r="N30" s="18"/>
      <c r="O30" s="25">
        <v>1012</v>
      </c>
      <c r="P30" s="18"/>
      <c r="Q30" s="25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8"/>
      <c r="B31" s="24"/>
      <c r="C31" s="19"/>
      <c r="D31" s="18"/>
      <c r="E31" s="19"/>
      <c r="F31" s="19"/>
      <c r="G31" s="19"/>
      <c r="H31" s="19"/>
      <c r="I31" s="19"/>
      <c r="J31" s="19"/>
      <c r="K31" s="26"/>
      <c r="L31" s="19"/>
      <c r="M31" s="19"/>
      <c r="N31" s="19"/>
      <c r="O31" s="19"/>
      <c r="P31" s="19"/>
      <c r="Q31" s="19"/>
      <c r="R31" s="4"/>
      <c r="S31" s="4"/>
      <c r="T31" s="4"/>
      <c r="U31" s="4"/>
      <c r="V31" s="4"/>
      <c r="W31" s="4"/>
    </row>
    <row r="32" spans="1:23" s="5" customFormat="1" ht="13.5" customHeight="1">
      <c r="A32" s="18" t="s">
        <v>15</v>
      </c>
      <c r="B32" s="24" t="s">
        <v>12</v>
      </c>
      <c r="C32" s="25">
        <f>SUM(C23:C30)</f>
        <v>0</v>
      </c>
      <c r="D32" s="18"/>
      <c r="E32" s="25">
        <f>SUM(E23:E30)</f>
        <v>0</v>
      </c>
      <c r="F32" s="18"/>
      <c r="G32" s="25">
        <f>SUM(G23:G30)</f>
        <v>176345</v>
      </c>
      <c r="H32" s="18"/>
      <c r="I32" s="25">
        <f>SUM(I23:I30)</f>
        <v>4428073</v>
      </c>
      <c r="J32" s="18"/>
      <c r="K32" s="29">
        <f t="shared" si="0"/>
        <v>4604418</v>
      </c>
      <c r="L32" s="18"/>
      <c r="M32" s="25">
        <f>SUM(M23:M30)</f>
        <v>3826097</v>
      </c>
      <c r="N32" s="18"/>
      <c r="O32" s="25">
        <f>SUM(O23:O30)</f>
        <v>778321</v>
      </c>
      <c r="P32" s="18"/>
      <c r="Q32" s="25">
        <f>SUM(Q23:Q30)</f>
        <v>0</v>
      </c>
      <c r="R32" s="4"/>
      <c r="S32" s="4"/>
      <c r="T32" s="4"/>
      <c r="U32" s="4"/>
      <c r="V32" s="4"/>
      <c r="W32" s="4"/>
    </row>
    <row r="33" spans="1:23" s="5" customFormat="1" ht="13.5" customHeight="1">
      <c r="A33" s="18"/>
      <c r="B33" s="24" t="s">
        <v>12</v>
      </c>
      <c r="C33" s="18"/>
      <c r="D33" s="18"/>
      <c r="E33" s="18"/>
      <c r="F33" s="18"/>
      <c r="G33" s="18"/>
      <c r="H33" s="18"/>
      <c r="I33" s="18"/>
      <c r="J33" s="18"/>
      <c r="K33" s="26"/>
      <c r="L33" s="18"/>
      <c r="M33" s="18"/>
      <c r="N33" s="18"/>
      <c r="O33" s="18"/>
      <c r="P33" s="18"/>
      <c r="Q33" s="18"/>
      <c r="R33" s="4"/>
      <c r="S33" s="4"/>
      <c r="T33" s="4"/>
      <c r="U33" s="4"/>
      <c r="V33" s="4"/>
      <c r="W33" s="4"/>
    </row>
    <row r="34" spans="1:23" s="5" customFormat="1" ht="13.5" customHeight="1">
      <c r="A34" s="18" t="s">
        <v>28</v>
      </c>
      <c r="B34" s="24" t="s">
        <v>12</v>
      </c>
      <c r="C34" s="25">
        <v>0</v>
      </c>
      <c r="D34" s="18"/>
      <c r="E34" s="25">
        <v>0</v>
      </c>
      <c r="F34" s="18"/>
      <c r="G34" s="25">
        <v>0</v>
      </c>
      <c r="H34" s="18"/>
      <c r="I34" s="25">
        <v>-3794999</v>
      </c>
      <c r="J34" s="18"/>
      <c r="K34" s="29">
        <f t="shared" si="0"/>
        <v>-3794999</v>
      </c>
      <c r="L34" s="18"/>
      <c r="M34" s="25">
        <v>-2636399</v>
      </c>
      <c r="N34" s="18"/>
      <c r="O34" s="25">
        <v>-1158600</v>
      </c>
      <c r="P34" s="18"/>
      <c r="Q34" s="25">
        <v>0</v>
      </c>
      <c r="R34" s="4"/>
      <c r="S34" s="4"/>
      <c r="T34" s="4"/>
      <c r="U34" s="4"/>
      <c r="V34" s="4"/>
      <c r="W34" s="4"/>
    </row>
    <row r="35" spans="1:23" s="5" customFormat="1" ht="13.5" customHeight="1">
      <c r="A35" s="18"/>
      <c r="B35" s="24" t="s">
        <v>12</v>
      </c>
      <c r="C35" s="18"/>
      <c r="D35" s="18"/>
      <c r="E35" s="18"/>
      <c r="F35" s="18"/>
      <c r="G35" s="18"/>
      <c r="H35" s="18"/>
      <c r="I35" s="18"/>
      <c r="J35" s="18"/>
      <c r="K35" s="26"/>
      <c r="L35" s="18"/>
      <c r="M35" s="18"/>
      <c r="N35" s="18"/>
      <c r="O35" s="18"/>
      <c r="P35" s="18"/>
      <c r="Q35" s="19"/>
      <c r="R35" s="4"/>
      <c r="S35" s="4"/>
      <c r="T35" s="4"/>
      <c r="U35" s="4"/>
      <c r="V35" s="4"/>
      <c r="W35" s="4"/>
    </row>
    <row r="36" spans="1:23" s="5" customFormat="1" ht="13.5" customHeight="1">
      <c r="A36" s="18" t="s">
        <v>16</v>
      </c>
      <c r="B36" s="24" t="s">
        <v>12</v>
      </c>
      <c r="C36" s="25">
        <f>SUM(C32+C34)</f>
        <v>0</v>
      </c>
      <c r="D36" s="18"/>
      <c r="E36" s="25">
        <f>SUM(E32+E34)</f>
        <v>0</v>
      </c>
      <c r="F36" s="18"/>
      <c r="G36" s="25">
        <f>SUM(G32+G34)</f>
        <v>176345</v>
      </c>
      <c r="H36" s="18"/>
      <c r="I36" s="25">
        <f>SUM(I32+I34)</f>
        <v>633074</v>
      </c>
      <c r="J36" s="18"/>
      <c r="K36" s="29">
        <f t="shared" si="0"/>
        <v>809419</v>
      </c>
      <c r="L36" s="18"/>
      <c r="M36" s="25">
        <f>SUM(M32+M34)</f>
        <v>1189698</v>
      </c>
      <c r="N36" s="18"/>
      <c r="O36" s="25">
        <f>SUM(O32+O34)</f>
        <v>-380279</v>
      </c>
      <c r="P36" s="18"/>
      <c r="Q36" s="25">
        <f>SUM(Q32+Q34)</f>
        <v>0</v>
      </c>
      <c r="R36" s="4"/>
      <c r="S36" s="4"/>
      <c r="T36" s="4"/>
      <c r="U36" s="4"/>
      <c r="V36" s="4"/>
      <c r="W36" s="4"/>
    </row>
    <row r="37" spans="1:23" s="5" customFormat="1" ht="13.5" customHeight="1">
      <c r="A37" s="30"/>
      <c r="B37" s="24" t="s">
        <v>12</v>
      </c>
      <c r="C37" s="18"/>
      <c r="D37" s="18"/>
      <c r="E37" s="18"/>
      <c r="F37" s="18"/>
      <c r="G37" s="18"/>
      <c r="H37" s="18"/>
      <c r="I37" s="18"/>
      <c r="J37" s="18"/>
      <c r="K37" s="26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</row>
    <row r="38" spans="1:23" s="5" customFormat="1" ht="13.5" customHeight="1">
      <c r="A38" s="18" t="s">
        <v>27</v>
      </c>
      <c r="B38" s="24"/>
      <c r="C38" s="25">
        <v>0</v>
      </c>
      <c r="D38" s="18"/>
      <c r="E38" s="25">
        <v>0</v>
      </c>
      <c r="F38" s="18"/>
      <c r="G38" s="25">
        <v>4500</v>
      </c>
      <c r="H38" s="18"/>
      <c r="I38" s="25">
        <v>0</v>
      </c>
      <c r="J38" s="18"/>
      <c r="K38" s="29">
        <f t="shared" si="0"/>
        <v>4500</v>
      </c>
      <c r="L38" s="18"/>
      <c r="M38" s="25">
        <v>0</v>
      </c>
      <c r="N38" s="18"/>
      <c r="O38" s="25">
        <v>4500</v>
      </c>
      <c r="P38" s="18"/>
      <c r="Q38" s="25">
        <v>0</v>
      </c>
      <c r="R38" s="4"/>
      <c r="S38" s="4"/>
      <c r="T38" s="4"/>
      <c r="U38" s="4"/>
      <c r="V38" s="4"/>
      <c r="W38" s="4"/>
    </row>
    <row r="39" spans="1:23" s="5" customFormat="1" ht="13.5" customHeight="1">
      <c r="A39" s="18"/>
      <c r="B39" s="24"/>
      <c r="C39" s="19"/>
      <c r="D39" s="18"/>
      <c r="E39" s="19"/>
      <c r="F39" s="18"/>
      <c r="G39" s="19"/>
      <c r="H39" s="18"/>
      <c r="I39" s="19"/>
      <c r="J39" s="18"/>
      <c r="K39" s="26"/>
      <c r="L39" s="18"/>
      <c r="M39" s="19"/>
      <c r="N39" s="18"/>
      <c r="O39" s="19"/>
      <c r="P39" s="18"/>
      <c r="Q39" s="19"/>
      <c r="R39" s="4"/>
      <c r="S39" s="4"/>
      <c r="T39" s="4"/>
      <c r="U39" s="4"/>
      <c r="V39" s="4"/>
      <c r="W39" s="4"/>
    </row>
    <row r="40" spans="1:23" s="5" customFormat="1" ht="13.5" customHeight="1">
      <c r="A40" s="18" t="s">
        <v>29</v>
      </c>
      <c r="B40" s="24" t="s">
        <v>12</v>
      </c>
      <c r="C40" s="25">
        <f>+C36+C20+C38</f>
        <v>154741</v>
      </c>
      <c r="D40" s="18"/>
      <c r="E40" s="25">
        <f>+E36+E20+E38</f>
        <v>0</v>
      </c>
      <c r="F40" s="18"/>
      <c r="G40" s="25">
        <f>+G36+G20+G38</f>
        <v>180845</v>
      </c>
      <c r="H40" s="18"/>
      <c r="I40" s="25">
        <f>+I36+I20+I38</f>
        <v>633074</v>
      </c>
      <c r="J40" s="18"/>
      <c r="K40" s="29">
        <f t="shared" si="0"/>
        <v>968660</v>
      </c>
      <c r="L40" s="18"/>
      <c r="M40" s="25">
        <f>+M36+M20+M38</f>
        <v>1189698</v>
      </c>
      <c r="N40" s="18"/>
      <c r="O40" s="25">
        <f>+O36+O20+O38</f>
        <v>-221038</v>
      </c>
      <c r="P40" s="18"/>
      <c r="Q40" s="25">
        <f>+Q36+Q20+Q38</f>
        <v>0</v>
      </c>
      <c r="R40" s="4"/>
      <c r="S40" s="4"/>
      <c r="T40" s="4"/>
      <c r="U40" s="4"/>
      <c r="V40" s="4"/>
      <c r="W40" s="4"/>
    </row>
    <row r="41" spans="1:23" s="5" customFormat="1" ht="13.5" customHeight="1">
      <c r="A41" s="18"/>
      <c r="B41" s="24" t="s">
        <v>12</v>
      </c>
      <c r="C41" s="18"/>
      <c r="D41" s="18"/>
      <c r="E41" s="18"/>
      <c r="F41" s="18"/>
      <c r="G41" s="18"/>
      <c r="H41" s="18"/>
      <c r="I41" s="18"/>
      <c r="J41" s="18"/>
      <c r="K41" s="26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</row>
    <row r="42" spans="1:23" s="5" customFormat="1" ht="13.5" customHeight="1" thickBot="1">
      <c r="A42" s="18" t="s">
        <v>26</v>
      </c>
      <c r="B42" s="24" t="s">
        <v>12</v>
      </c>
      <c r="C42" s="31">
        <f>+C40</f>
        <v>154741</v>
      </c>
      <c r="D42" s="18"/>
      <c r="E42" s="31">
        <f>+E40</f>
        <v>0</v>
      </c>
      <c r="F42" s="18"/>
      <c r="G42" s="31">
        <f>+G40</f>
        <v>180845</v>
      </c>
      <c r="H42" s="18"/>
      <c r="I42" s="31">
        <f>+I40</f>
        <v>633074</v>
      </c>
      <c r="J42" s="18"/>
      <c r="K42" s="32">
        <f t="shared" si="0"/>
        <v>968660</v>
      </c>
      <c r="L42" s="18"/>
      <c r="M42" s="31">
        <f>+M40</f>
        <v>1189698</v>
      </c>
      <c r="N42" s="18"/>
      <c r="O42" s="31">
        <f>+O40</f>
        <v>-221038</v>
      </c>
      <c r="P42" s="18"/>
      <c r="Q42" s="31">
        <f>+Q40</f>
        <v>0</v>
      </c>
      <c r="R42" s="4"/>
      <c r="S42" s="4"/>
      <c r="T42" s="4"/>
      <c r="U42" s="4"/>
      <c r="V42" s="4"/>
      <c r="W42" s="4"/>
    </row>
    <row r="43" spans="1:17" ht="14.25" thickTop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5" spans="1:23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6">
    <mergeCell ref="C6:Q6"/>
    <mergeCell ref="M10:Q10"/>
    <mergeCell ref="C10:I10"/>
    <mergeCell ref="C3:Q3"/>
    <mergeCell ref="C5:Q5"/>
    <mergeCell ref="A3:A6"/>
  </mergeCells>
  <conditionalFormatting sqref="A15:IV42">
    <cfRule type="expression" priority="3" dxfId="2" stopIfTrue="1">
      <formula>MOD(ROW(),2)=1</formula>
    </cfRule>
  </conditionalFormatting>
  <conditionalFormatting sqref="K1:K2 K4 K7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2013-10-22T14:21:02Z</cp:lastPrinted>
  <dcterms:modified xsi:type="dcterms:W3CDTF">2013-10-22T14:21:06Z</dcterms:modified>
  <cp:category/>
  <cp:version/>
  <cp:contentType/>
  <cp:contentStatus/>
</cp:coreProperties>
</file>