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penn'!$A$15:$Q$201</definedName>
    <definedName name="_xlnm.Print_Area" localSheetId="0">'c2b penn'!$A$1:$Q$170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<sst xmlns="http://schemas.openxmlformats.org/spreadsheetml/2006/main" count="234" uniqueCount="143">
  <si>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</si>
  <si>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</si>
  <si>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</si>
  <si>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</si>
  <si>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</si>
  <si>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</si>
  <si>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</si>
  <si>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</si>
  <si>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</si>
  <si>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</si>
  <si>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</si>
  <si>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</si>
  <si>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</si>
  <si>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</si>
  <si>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</si>
  <si>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</si>
  <si>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</si>
  <si>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</si>
  <si>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</si>
  <si>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</si>
  <si>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</si>
  <si>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</si>
  <si>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</si>
  <si>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</si>
  <si>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</si>
  <si>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</si>
  <si>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</si>
  <si>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</si>
  <si>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</si>
  <si>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</si>
  <si>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</si>
  <si>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</si>
  <si>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</si>
  <si>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</si>
  <si>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</si>
  <si>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</si>
  <si>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</si>
  <si>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Human genomics </t>
  </si>
  <si>
    <t xml:space="preserve">     Molecular genetics </t>
  </si>
  <si>
    <t xml:space="preserve">     Neurobehavior laboratory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</si>
  <si>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</si>
  <si>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</si>
  <si>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</si>
  <si>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</si>
  <si>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</si>
  <si>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</si>
  <si>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</si>
  <si>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</si>
  <si>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</si>
  <si>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</si>
  <si>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</si>
  <si>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</si>
  <si>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</si>
  <si>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</si>
  <si>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</si>
  <si>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</si>
  <si>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</si>
  <si>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</si>
  <si>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</si>
  <si>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</si>
  <si>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</si>
  <si>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</si>
  <si>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</si>
  <si>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</si>
  <si>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</si>
  <si>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</si>
  <si>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</si>
  <si>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</si>
  <si>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</si>
  <si>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</si>
  <si>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</si>
  <si>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</si>
  <si>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</si>
  <si>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</si>
  <si>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</si>
  <si>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</si>
  <si>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</si>
  <si>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</si>
  <si>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</si>
  <si>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Exercise testing</t>
  </si>
  <si>
    <t xml:space="preserve">     Preventive medicine</t>
  </si>
  <si>
    <t xml:space="preserve">     Regulation of gene expression</t>
  </si>
  <si>
    <t xml:space="preserve">     Other</t>
  </si>
  <si>
    <t xml:space="preserve">     Inflammation and neurodegeneration</t>
  </si>
  <si>
    <t xml:space="preserve">     Neuroendocrinology immunology</t>
  </si>
  <si>
    <t xml:space="preserve">     MRS laboratory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</si>
  <si>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</si>
  <si>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</si>
  <si>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</si>
  <si>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</si>
  <si>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</si>
  <si>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Auxiliary enterprises--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</si>
  <si>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</si>
  <si>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</si>
  <si>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</si>
  <si>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</si>
  <si>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Leptin signaling</t>
  </si>
  <si>
    <t xml:space="preserve">     Postdoctoral research</t>
  </si>
  <si>
    <t xml:space="preserve">     Walking behavior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</si>
  <si>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</si>
  <si>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</si>
  <si>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</si>
  <si>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Nutrition and neural signaling</t>
  </si>
  <si>
    <t xml:space="preserve">     Oxidative stress and disease</t>
  </si>
  <si>
    <t xml:space="preserve">     Inactivity physiology</t>
  </si>
  <si>
    <t xml:space="preserve">     Royalty distributions</t>
  </si>
  <si>
    <t xml:space="preserve">     Sleep laboratory</t>
  </si>
  <si>
    <t xml:space="preserve">     Physical activity epidemiology</t>
  </si>
  <si>
    <t xml:space="preserve">     Recruiting core</t>
  </si>
  <si>
    <t xml:space="preserve">     Sponsored projects </t>
  </si>
  <si>
    <t xml:space="preserve">  Scholarships and fellowships</t>
  </si>
  <si>
    <t xml:space="preserve">     Neurotrauma and nutrition</t>
  </si>
  <si>
    <t xml:space="preserve">     Ubiquitin laboratory</t>
  </si>
  <si>
    <t xml:space="preserve">        Total population science support</t>
  </si>
  <si>
    <t xml:space="preserve">           Total expenditures</t>
  </si>
  <si>
    <t xml:space="preserve">             Total education and general expenditures</t>
  </si>
  <si>
    <t xml:space="preserve">             Total auxiliary enterprises</t>
  </si>
  <si>
    <t xml:space="preserve">                Total expenditures and transfers</t>
  </si>
  <si>
    <t xml:space="preserve">     Adipocyte</t>
  </si>
  <si>
    <t xml:space="preserve">     Skeletal muscle metabolism II</t>
  </si>
  <si>
    <t xml:space="preserve">     LSU-icon</t>
  </si>
  <si>
    <t xml:space="preserve">     Population science</t>
  </si>
  <si>
    <t xml:space="preserve">     Reproductive endocrinology and women's health</t>
  </si>
  <si>
    <t xml:space="preserve">     Bioactive screening laboratory</t>
  </si>
  <si>
    <t xml:space="preserve">     Louisiana clinical and translational science center</t>
  </si>
  <si>
    <t xml:space="preserve">     Physical activity and ethnic minority health</t>
  </si>
  <si>
    <t xml:space="preserve">     Basic sciences for obesity and diabetes</t>
  </si>
  <si>
    <t xml:space="preserve">     Associate executive director for obesity and diabetes</t>
  </si>
  <si>
    <t xml:space="preserve">     Core services and resources</t>
  </si>
  <si>
    <t xml:space="preserve">     Utilities</t>
  </si>
  <si>
    <t xml:space="preserve"> Division of education</t>
  </si>
  <si>
    <t xml:space="preserve">      Behavioral sciences and epidemiology</t>
  </si>
  <si>
    <t xml:space="preserve">     John S. McIlhenny skeletal muscle physiology II</t>
  </si>
  <si>
    <t>For the year ended June 30, 2014</t>
  </si>
  <si>
    <t xml:space="preserve">     Islet cell biology</t>
  </si>
  <si>
    <t xml:space="preserve">     Clinical core services</t>
  </si>
  <si>
    <t xml:space="preserve">     Metabolism - body composition</t>
  </si>
  <si>
    <t xml:space="preserve">     Pediatric health and behavior</t>
  </si>
  <si>
    <t xml:space="preserve">     Associate executive director for clinical research</t>
  </si>
  <si>
    <t xml:space="preserve"> Library</t>
  </si>
  <si>
    <t xml:space="preserve">     Communications</t>
  </si>
  <si>
    <t xml:space="preserve">     Facility rental</t>
  </si>
  <si>
    <t xml:space="preserve">     Custodian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</si>
</sst>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2305050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03"/>
  <sheetViews>
    <sheetView showGridLines="0" tabSelected="1" defaultGridColor="0" zoomScaleSheetLayoutView="100" zoomScalePageLayoutView="0" colorId="22" workbookViewId="0" topLeftCell="A1">
      <selection activeCell="A1" sqref="A1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2.57421875" style="2" customWidth="1"/>
    <col min="4" max="4" width="1.57421875" style="2" customWidth="1"/>
    <col min="5" max="5" width="13.421875" style="2" bestFit="1" customWidth="1"/>
    <col min="6" max="6" width="1.57421875" style="2" customWidth="1"/>
    <col min="7" max="7" width="13.421875" style="2" bestFit="1" customWidth="1"/>
    <col min="8" max="8" width="1.57421875" style="2" customWidth="1"/>
    <col min="9" max="9" width="13.421875" style="2" bestFit="1" customWidth="1"/>
    <col min="10" max="10" width="1.57421875" style="2" customWidth="1"/>
    <col min="11" max="11" width="13.28125" style="2" customWidth="1"/>
    <col min="12" max="12" width="1.57421875" style="2" customWidth="1"/>
    <col min="13" max="13" width="13.421875" style="2" customWidth="1"/>
    <col min="14" max="14" width="1.57421875" style="2" customWidth="1"/>
    <col min="15" max="15" width="13.57421875" style="2" customWidth="1"/>
    <col min="16" max="16" width="1.57421875" style="2" customWidth="1"/>
    <col min="17" max="17" width="12.57421875" style="2" customWidth="1"/>
    <col min="18" max="21" width="7.57421875" style="2" customWidth="1"/>
    <col min="22" max="16384" width="9.00390625" style="1" customWidth="1"/>
  </cols>
  <sheetData>
    <row r="1" spans="1:256" s="3" customFormat="1" ht="11.25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10.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6.5">
      <c r="A3" s="36"/>
      <c r="B3" s="7"/>
      <c r="C3" s="35" t="s">
        <v>94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8.25" customHeight="1">
      <c r="A4" s="36"/>
      <c r="B4" s="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6.5">
      <c r="A5" s="36"/>
      <c r="B5" s="8"/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6.5">
      <c r="A6" s="36"/>
      <c r="B6" s="7"/>
      <c r="C6" s="35" t="s">
        <v>133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10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1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1" s="25" customFormat="1" ht="13.5">
      <c r="A10" s="14"/>
      <c r="B10" s="14"/>
      <c r="C10" s="34" t="s">
        <v>1</v>
      </c>
      <c r="D10" s="34"/>
      <c r="E10" s="34"/>
      <c r="F10" s="34"/>
      <c r="G10" s="34"/>
      <c r="H10" s="34"/>
      <c r="I10" s="34"/>
      <c r="J10" s="14"/>
      <c r="K10" s="14"/>
      <c r="L10" s="14"/>
      <c r="M10" s="27" t="s">
        <v>2</v>
      </c>
      <c r="N10" s="27"/>
      <c r="O10" s="27"/>
      <c r="P10" s="27"/>
      <c r="Q10" s="27"/>
      <c r="R10" s="14"/>
      <c r="S10" s="14"/>
      <c r="T10" s="14"/>
      <c r="U10" s="14"/>
    </row>
    <row r="11" spans="1:21" s="2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 t="s">
        <v>3</v>
      </c>
      <c r="R11" s="14"/>
      <c r="S11" s="14"/>
      <c r="T11" s="14"/>
      <c r="U11" s="14"/>
    </row>
    <row r="12" spans="1:21" s="25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4</v>
      </c>
      <c r="N12" s="14"/>
      <c r="O12" s="14"/>
      <c r="P12" s="14"/>
      <c r="Q12" s="22" t="s">
        <v>5</v>
      </c>
      <c r="R12" s="14"/>
      <c r="S12" s="14"/>
      <c r="T12" s="14"/>
      <c r="U12" s="14"/>
    </row>
    <row r="13" spans="1:21" s="25" customFormat="1" ht="13.5">
      <c r="A13" s="14"/>
      <c r="B13" s="14"/>
      <c r="C13" s="23" t="s">
        <v>6</v>
      </c>
      <c r="D13" s="24"/>
      <c r="E13" s="23" t="s">
        <v>7</v>
      </c>
      <c r="F13" s="24"/>
      <c r="G13" s="23" t="s">
        <v>8</v>
      </c>
      <c r="H13" s="24"/>
      <c r="I13" s="23" t="s">
        <v>9</v>
      </c>
      <c r="J13" s="24"/>
      <c r="K13" s="23" t="s">
        <v>10</v>
      </c>
      <c r="L13" s="24"/>
      <c r="M13" s="23" t="s">
        <v>11</v>
      </c>
      <c r="N13" s="24"/>
      <c r="O13" s="23" t="s">
        <v>12</v>
      </c>
      <c r="P13" s="24"/>
      <c r="Q13" s="23" t="s">
        <v>13</v>
      </c>
      <c r="R13" s="14"/>
      <c r="S13" s="14"/>
      <c r="T13" s="14"/>
      <c r="U13" s="14"/>
    </row>
    <row r="14" spans="1:21" s="18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8" customFormat="1" ht="13.5" customHeight="1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8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3.5" customHeight="1">
      <c r="A17" s="15" t="s">
        <v>16</v>
      </c>
      <c r="B17" s="16" t="s">
        <v>14</v>
      </c>
      <c r="C17" s="15" t="s">
        <v>14</v>
      </c>
      <c r="D17" s="15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/>
      <c r="S17" s="15"/>
      <c r="T17" s="15"/>
      <c r="U17" s="15"/>
    </row>
    <row r="18" spans="1:21" s="18" customFormat="1" ht="13.5" customHeight="1">
      <c r="A18" s="15" t="s">
        <v>21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8" customFormat="1" ht="13.5" customHeight="1">
      <c r="A19" s="15" t="s">
        <v>31</v>
      </c>
      <c r="B19" s="16"/>
      <c r="C19" s="26">
        <v>0</v>
      </c>
      <c r="D19" s="15"/>
      <c r="E19" s="26">
        <v>0</v>
      </c>
      <c r="F19" s="15"/>
      <c r="G19" s="26">
        <v>250134</v>
      </c>
      <c r="H19" s="15"/>
      <c r="I19" s="26">
        <v>0</v>
      </c>
      <c r="J19" s="15"/>
      <c r="K19" s="26">
        <f>IF(SUM(C19:I19)=SUM(M19:Q19),SUM(M19:Q19),SUM(M19:Q19)-SUM(C19:I19))</f>
        <v>250134</v>
      </c>
      <c r="L19" s="15"/>
      <c r="M19" s="26">
        <v>249816</v>
      </c>
      <c r="N19" s="15"/>
      <c r="O19" s="26">
        <v>318</v>
      </c>
      <c r="P19" s="15">
        <v>0</v>
      </c>
      <c r="Q19" s="26">
        <v>0</v>
      </c>
      <c r="R19" s="15"/>
      <c r="S19" s="15"/>
      <c r="T19" s="15"/>
      <c r="U19" s="15"/>
    </row>
    <row r="20" spans="1:21" s="18" customFormat="1" ht="13.5" customHeight="1">
      <c r="A20" s="15" t="s">
        <v>32</v>
      </c>
      <c r="B20" s="16"/>
      <c r="C20" s="15">
        <v>0</v>
      </c>
      <c r="D20" s="15"/>
      <c r="E20" s="15">
        <v>0</v>
      </c>
      <c r="F20" s="15"/>
      <c r="G20" s="15">
        <v>0</v>
      </c>
      <c r="H20" s="15"/>
      <c r="I20" s="15">
        <v>1062367</v>
      </c>
      <c r="J20" s="15"/>
      <c r="K20" s="15">
        <f>IF(SUM(C20:I20)=SUM(M20:Q20),SUM(M20:Q20),SUM(M20:Q20)-SUM(C20:I20))</f>
        <v>1062367</v>
      </c>
      <c r="L20" s="15"/>
      <c r="M20" s="15">
        <v>0</v>
      </c>
      <c r="N20" s="15"/>
      <c r="O20" s="15">
        <v>1062367</v>
      </c>
      <c r="P20" s="15"/>
      <c r="Q20" s="15">
        <v>0</v>
      </c>
      <c r="R20" s="15"/>
      <c r="S20" s="15"/>
      <c r="T20" s="15"/>
      <c r="U20" s="15"/>
    </row>
    <row r="21" spans="1:21" s="18" customFormat="1" ht="13.5" customHeight="1">
      <c r="A21" s="15" t="s">
        <v>118</v>
      </c>
      <c r="B21" s="16"/>
      <c r="C21" s="15">
        <v>0</v>
      </c>
      <c r="D21" s="15"/>
      <c r="E21" s="15">
        <v>479497</v>
      </c>
      <c r="F21" s="15"/>
      <c r="G21" s="15">
        <v>69746</v>
      </c>
      <c r="H21" s="15"/>
      <c r="I21" s="15">
        <v>26482</v>
      </c>
      <c r="J21" s="15"/>
      <c r="K21" s="15">
        <f>IF(SUM(C21:I21)=SUM(M21:Q21),SUM(M21:Q21),SUM(M21:Q21)-SUM(C21:I21))</f>
        <v>575725</v>
      </c>
      <c r="L21" s="15"/>
      <c r="M21" s="15">
        <v>269386</v>
      </c>
      <c r="N21" s="15"/>
      <c r="O21" s="15">
        <v>152036</v>
      </c>
      <c r="P21" s="15"/>
      <c r="Q21" s="15">
        <v>154303</v>
      </c>
      <c r="R21" s="15"/>
      <c r="S21" s="15"/>
      <c r="T21" s="15"/>
      <c r="U21" s="15"/>
    </row>
    <row r="22" spans="1:21" s="18" customFormat="1" ht="13.5" customHeight="1">
      <c r="A22" s="15" t="s">
        <v>33</v>
      </c>
      <c r="B22" s="16"/>
      <c r="C22" s="15">
        <v>0</v>
      </c>
      <c r="D22" s="15"/>
      <c r="E22" s="15">
        <v>1782025</v>
      </c>
      <c r="F22" s="15"/>
      <c r="G22" s="15">
        <v>176683</v>
      </c>
      <c r="H22" s="15"/>
      <c r="I22" s="15">
        <v>34181</v>
      </c>
      <c r="J22" s="15"/>
      <c r="K22" s="15">
        <f aca="true" t="shared" si="0" ref="K22:K104">IF(SUM(C22:I22)=SUM(M22:Q22),SUM(M22:Q22),SUM(M22:Q22)-SUM(C22:I22))</f>
        <v>1992889</v>
      </c>
      <c r="L22" s="15"/>
      <c r="M22" s="15">
        <v>873369</v>
      </c>
      <c r="N22" s="15"/>
      <c r="O22" s="15">
        <v>577320</v>
      </c>
      <c r="P22" s="15"/>
      <c r="Q22" s="15">
        <v>542200</v>
      </c>
      <c r="R22" s="15"/>
      <c r="S22" s="15"/>
      <c r="T22" s="15"/>
      <c r="U22" s="15"/>
    </row>
    <row r="23" spans="1:21" s="18" customFormat="1" ht="13.5" customHeight="1">
      <c r="A23" s="15" t="s">
        <v>34</v>
      </c>
      <c r="B23" s="16"/>
      <c r="C23" s="15">
        <v>0</v>
      </c>
      <c r="D23" s="15"/>
      <c r="E23" s="15">
        <v>578446</v>
      </c>
      <c r="F23" s="15"/>
      <c r="G23" s="15">
        <v>25941</v>
      </c>
      <c r="H23" s="15"/>
      <c r="I23" s="15">
        <v>13909</v>
      </c>
      <c r="J23" s="15"/>
      <c r="K23" s="15">
        <f t="shared" si="0"/>
        <v>618296</v>
      </c>
      <c r="L23" s="15"/>
      <c r="M23" s="15">
        <v>311029</v>
      </c>
      <c r="N23" s="15"/>
      <c r="O23" s="15">
        <v>115390</v>
      </c>
      <c r="P23" s="15"/>
      <c r="Q23" s="15">
        <v>191877</v>
      </c>
      <c r="R23" s="15"/>
      <c r="S23" s="15"/>
      <c r="T23" s="15"/>
      <c r="U23" s="15"/>
    </row>
    <row r="24" spans="1:21" s="18" customFormat="1" ht="13.5" customHeight="1">
      <c r="A24" s="15" t="s">
        <v>35</v>
      </c>
      <c r="B24" s="16"/>
      <c r="C24" s="15">
        <v>0</v>
      </c>
      <c r="D24" s="15"/>
      <c r="E24" s="15">
        <v>294566</v>
      </c>
      <c r="F24" s="15"/>
      <c r="G24" s="15">
        <v>0</v>
      </c>
      <c r="H24" s="15"/>
      <c r="I24" s="15">
        <v>14960</v>
      </c>
      <c r="J24" s="15"/>
      <c r="K24" s="15">
        <f t="shared" si="0"/>
        <v>309526</v>
      </c>
      <c r="L24" s="15"/>
      <c r="M24" s="15">
        <v>180675</v>
      </c>
      <c r="N24" s="15"/>
      <c r="O24" s="15">
        <v>33578</v>
      </c>
      <c r="P24" s="15"/>
      <c r="Q24" s="15">
        <v>95273</v>
      </c>
      <c r="R24" s="15"/>
      <c r="S24" s="15"/>
      <c r="T24" s="15"/>
      <c r="U24" s="15"/>
    </row>
    <row r="25" spans="1:21" s="18" customFormat="1" ht="13.5" customHeight="1">
      <c r="A25" s="15" t="s">
        <v>36</v>
      </c>
      <c r="B25" s="16"/>
      <c r="C25" s="15">
        <v>0</v>
      </c>
      <c r="D25" s="15"/>
      <c r="E25" s="15">
        <v>194143</v>
      </c>
      <c r="F25" s="15"/>
      <c r="G25" s="15">
        <v>8214</v>
      </c>
      <c r="H25" s="15"/>
      <c r="I25" s="15">
        <v>0</v>
      </c>
      <c r="J25" s="15"/>
      <c r="K25" s="15">
        <f t="shared" si="0"/>
        <v>202357</v>
      </c>
      <c r="L25" s="15"/>
      <c r="M25" s="15">
        <v>111273</v>
      </c>
      <c r="N25" s="15"/>
      <c r="O25" s="15">
        <v>26348</v>
      </c>
      <c r="P25" s="15"/>
      <c r="Q25" s="15">
        <v>64736</v>
      </c>
      <c r="R25" s="15"/>
      <c r="S25" s="15"/>
      <c r="T25" s="15"/>
      <c r="U25" s="15"/>
    </row>
    <row r="26" spans="1:21" s="18" customFormat="1" ht="13.5" customHeight="1">
      <c r="A26" s="15" t="s">
        <v>123</v>
      </c>
      <c r="B26" s="16"/>
      <c r="C26" s="15">
        <v>798</v>
      </c>
      <c r="D26" s="15"/>
      <c r="E26" s="15">
        <v>0</v>
      </c>
      <c r="F26" s="15"/>
      <c r="G26" s="15">
        <v>129181</v>
      </c>
      <c r="H26" s="15"/>
      <c r="I26" s="15">
        <v>4000</v>
      </c>
      <c r="J26" s="15"/>
      <c r="K26" s="15">
        <f t="shared" si="0"/>
        <v>133979</v>
      </c>
      <c r="L26" s="15"/>
      <c r="M26" s="15">
        <v>101167</v>
      </c>
      <c r="N26" s="15"/>
      <c r="O26" s="15">
        <v>21347</v>
      </c>
      <c r="P26" s="15"/>
      <c r="Q26" s="15">
        <v>11465</v>
      </c>
      <c r="R26" s="15"/>
      <c r="S26" s="15"/>
      <c r="T26" s="15"/>
      <c r="U26" s="15"/>
    </row>
    <row r="27" spans="1:21" s="18" customFormat="1" ht="13.5" customHeight="1">
      <c r="A27" s="15" t="s">
        <v>77</v>
      </c>
      <c r="B27" s="16"/>
      <c r="C27" s="15">
        <v>0</v>
      </c>
      <c r="D27" s="15"/>
      <c r="E27" s="15">
        <v>365532</v>
      </c>
      <c r="F27" s="15"/>
      <c r="G27" s="15">
        <v>0</v>
      </c>
      <c r="H27" s="15"/>
      <c r="I27" s="15">
        <v>0</v>
      </c>
      <c r="J27" s="15"/>
      <c r="K27" s="15">
        <f t="shared" si="0"/>
        <v>365532</v>
      </c>
      <c r="L27" s="15"/>
      <c r="M27" s="15">
        <v>231317</v>
      </c>
      <c r="N27" s="15"/>
      <c r="O27" s="15">
        <v>15664</v>
      </c>
      <c r="P27" s="15"/>
      <c r="Q27" s="15">
        <v>118551</v>
      </c>
      <c r="R27" s="15"/>
      <c r="S27" s="15"/>
      <c r="T27" s="15"/>
      <c r="U27" s="15"/>
    </row>
    <row r="28" spans="1:21" s="18" customFormat="1" ht="13.5" customHeight="1">
      <c r="A28" s="15" t="s">
        <v>37</v>
      </c>
      <c r="B28" s="16" t="s">
        <v>14</v>
      </c>
      <c r="C28" s="15">
        <v>0</v>
      </c>
      <c r="D28" s="15"/>
      <c r="E28" s="15">
        <v>584456</v>
      </c>
      <c r="F28" s="15"/>
      <c r="G28" s="15">
        <v>215925</v>
      </c>
      <c r="H28" s="15"/>
      <c r="I28" s="15">
        <v>61478</v>
      </c>
      <c r="J28" s="15"/>
      <c r="K28" s="15">
        <f t="shared" si="0"/>
        <v>861859</v>
      </c>
      <c r="L28" s="15"/>
      <c r="M28" s="15">
        <v>467509</v>
      </c>
      <c r="N28" s="15"/>
      <c r="O28" s="15">
        <v>197293</v>
      </c>
      <c r="P28" s="15"/>
      <c r="Q28" s="15">
        <v>197057</v>
      </c>
      <c r="R28" s="15"/>
      <c r="S28" s="15"/>
      <c r="T28" s="15"/>
      <c r="U28" s="15"/>
    </row>
    <row r="29" spans="1:21" s="18" customFormat="1" ht="13.5" customHeight="1">
      <c r="A29" s="15" t="s">
        <v>83</v>
      </c>
      <c r="B29" s="16"/>
      <c r="C29" s="15">
        <v>25190</v>
      </c>
      <c r="D29" s="15"/>
      <c r="E29" s="15">
        <v>382695</v>
      </c>
      <c r="F29" s="15"/>
      <c r="G29" s="15">
        <v>533555</v>
      </c>
      <c r="H29" s="15"/>
      <c r="I29" s="15">
        <v>323405</v>
      </c>
      <c r="J29" s="15"/>
      <c r="K29" s="15">
        <f t="shared" si="0"/>
        <v>1264845</v>
      </c>
      <c r="L29" s="15"/>
      <c r="M29" s="15">
        <v>953235</v>
      </c>
      <c r="N29" s="15"/>
      <c r="O29" s="15">
        <v>123322</v>
      </c>
      <c r="P29" s="15"/>
      <c r="Q29" s="15">
        <v>188288</v>
      </c>
      <c r="R29" s="15"/>
      <c r="S29" s="15"/>
      <c r="T29" s="15"/>
      <c r="U29" s="15"/>
    </row>
    <row r="30" spans="1:21" s="18" customFormat="1" ht="13.5" customHeight="1">
      <c r="A30" s="15" t="s">
        <v>134</v>
      </c>
      <c r="B30" s="16"/>
      <c r="C30" s="15">
        <v>0</v>
      </c>
      <c r="D30" s="15"/>
      <c r="E30" s="15">
        <v>236564</v>
      </c>
      <c r="F30" s="15"/>
      <c r="G30" s="15">
        <v>10940</v>
      </c>
      <c r="H30" s="15"/>
      <c r="I30" s="15">
        <v>0</v>
      </c>
      <c r="J30" s="15"/>
      <c r="K30" s="15">
        <f t="shared" si="0"/>
        <v>247504</v>
      </c>
      <c r="L30" s="15"/>
      <c r="M30" s="15">
        <v>101506</v>
      </c>
      <c r="N30" s="15"/>
      <c r="O30" s="15">
        <v>65726</v>
      </c>
      <c r="P30" s="15"/>
      <c r="Q30" s="15">
        <v>80272</v>
      </c>
      <c r="R30" s="15"/>
      <c r="S30" s="15"/>
      <c r="T30" s="15"/>
      <c r="U30" s="15"/>
    </row>
    <row r="31" spans="1:21" s="18" customFormat="1" ht="13.5" customHeight="1">
      <c r="A31" s="15" t="s">
        <v>96</v>
      </c>
      <c r="B31" s="16"/>
      <c r="C31" s="15">
        <v>0</v>
      </c>
      <c r="D31" s="15"/>
      <c r="E31" s="15">
        <v>380760</v>
      </c>
      <c r="F31" s="15"/>
      <c r="G31" s="15">
        <v>0</v>
      </c>
      <c r="H31" s="15"/>
      <c r="I31" s="15">
        <v>113554</v>
      </c>
      <c r="J31" s="15"/>
      <c r="K31" s="15">
        <f t="shared" si="0"/>
        <v>494314</v>
      </c>
      <c r="L31" s="15"/>
      <c r="M31" s="15">
        <v>190084</v>
      </c>
      <c r="N31" s="15"/>
      <c r="O31" s="15">
        <v>198315</v>
      </c>
      <c r="P31" s="15"/>
      <c r="Q31" s="15">
        <v>105915</v>
      </c>
      <c r="R31" s="15"/>
      <c r="S31" s="15"/>
      <c r="T31" s="15"/>
      <c r="U31" s="15"/>
    </row>
    <row r="32" spans="1:21" s="18" customFormat="1" ht="13.5" customHeight="1">
      <c r="A32" s="15" t="s">
        <v>78</v>
      </c>
      <c r="B32" s="16" t="s">
        <v>14</v>
      </c>
      <c r="C32" s="15">
        <v>0</v>
      </c>
      <c r="D32" s="15"/>
      <c r="E32" s="15">
        <v>0</v>
      </c>
      <c r="F32" s="15"/>
      <c r="G32" s="15">
        <v>56745</v>
      </c>
      <c r="H32" s="15"/>
      <c r="I32" s="15">
        <v>57802</v>
      </c>
      <c r="J32" s="15"/>
      <c r="K32" s="15">
        <f t="shared" si="0"/>
        <v>114547</v>
      </c>
      <c r="L32" s="15"/>
      <c r="M32" s="15">
        <v>64840</v>
      </c>
      <c r="N32" s="15"/>
      <c r="O32" s="15">
        <v>49707</v>
      </c>
      <c r="P32" s="15"/>
      <c r="Q32" s="15">
        <v>0</v>
      </c>
      <c r="R32" s="15"/>
      <c r="S32" s="15"/>
      <c r="T32" s="15"/>
      <c r="U32" s="15"/>
    </row>
    <row r="33" spans="1:21" s="18" customFormat="1" ht="13.5" customHeight="1">
      <c r="A33" s="15" t="s">
        <v>38</v>
      </c>
      <c r="B33" s="16" t="s">
        <v>14</v>
      </c>
      <c r="C33" s="15">
        <v>0</v>
      </c>
      <c r="D33" s="15"/>
      <c r="E33" s="15">
        <v>209806</v>
      </c>
      <c r="F33" s="15"/>
      <c r="G33" s="15">
        <v>0</v>
      </c>
      <c r="H33" s="15"/>
      <c r="I33" s="15">
        <v>0</v>
      </c>
      <c r="J33" s="15"/>
      <c r="K33" s="15">
        <f t="shared" si="0"/>
        <v>209806</v>
      </c>
      <c r="L33" s="15"/>
      <c r="M33" s="15">
        <v>35625</v>
      </c>
      <c r="N33" s="15"/>
      <c r="O33" s="15">
        <v>147127</v>
      </c>
      <c r="P33" s="15"/>
      <c r="Q33" s="15">
        <v>27054</v>
      </c>
      <c r="R33" s="15"/>
      <c r="S33" s="15"/>
      <c r="T33" s="15"/>
      <c r="U33" s="15"/>
    </row>
    <row r="34" spans="1:21" s="18" customFormat="1" ht="13.5" customHeight="1">
      <c r="A34" s="15" t="s">
        <v>39</v>
      </c>
      <c r="B34" s="16"/>
      <c r="C34" s="15">
        <v>2127</v>
      </c>
      <c r="D34" s="15"/>
      <c r="E34" s="15">
        <v>37683</v>
      </c>
      <c r="F34" s="15"/>
      <c r="G34" s="15">
        <v>0</v>
      </c>
      <c r="H34" s="15"/>
      <c r="I34" s="15">
        <v>0</v>
      </c>
      <c r="J34" s="15"/>
      <c r="K34" s="15">
        <f t="shared" si="0"/>
        <v>39810</v>
      </c>
      <c r="L34" s="15"/>
      <c r="M34" s="15">
        <v>2427</v>
      </c>
      <c r="N34" s="15"/>
      <c r="O34" s="15">
        <v>31409</v>
      </c>
      <c r="P34" s="15"/>
      <c r="Q34" s="15">
        <v>5974</v>
      </c>
      <c r="R34" s="15"/>
      <c r="S34" s="15"/>
      <c r="T34" s="15"/>
      <c r="U34" s="15"/>
    </row>
    <row r="35" spans="1:21" s="18" customFormat="1" ht="13.5" customHeight="1">
      <c r="A35" s="15" t="s">
        <v>84</v>
      </c>
      <c r="B35" s="16"/>
      <c r="C35" s="15">
        <v>0</v>
      </c>
      <c r="D35" s="15"/>
      <c r="E35" s="15">
        <v>27604</v>
      </c>
      <c r="F35" s="15"/>
      <c r="G35" s="15">
        <v>218</v>
      </c>
      <c r="H35" s="15"/>
      <c r="I35" s="15">
        <v>24000</v>
      </c>
      <c r="J35" s="15"/>
      <c r="K35" s="15">
        <f>IF(SUM(C35:I35)=SUM(M35:Q35),SUM(M35:Q35),SUM(M35:Q35)-SUM(C35:I35))</f>
        <v>51822</v>
      </c>
      <c r="L35" s="15"/>
      <c r="M35" s="15">
        <v>16086</v>
      </c>
      <c r="N35" s="15"/>
      <c r="O35" s="15">
        <v>26815</v>
      </c>
      <c r="P35" s="15"/>
      <c r="Q35" s="15">
        <v>8921</v>
      </c>
      <c r="R35" s="15"/>
      <c r="S35" s="15"/>
      <c r="T35" s="15"/>
      <c r="U35" s="15"/>
    </row>
    <row r="36" spans="1:21" s="18" customFormat="1" ht="13.5" customHeight="1">
      <c r="A36" s="15" t="s">
        <v>40</v>
      </c>
      <c r="B36" s="16"/>
      <c r="C36" s="15">
        <v>0</v>
      </c>
      <c r="D36" s="15"/>
      <c r="E36" s="15">
        <v>562000</v>
      </c>
      <c r="F36" s="15"/>
      <c r="G36" s="15">
        <v>15912</v>
      </c>
      <c r="H36" s="15"/>
      <c r="I36" s="15">
        <v>72600</v>
      </c>
      <c r="J36" s="15"/>
      <c r="K36" s="15">
        <f t="shared" si="0"/>
        <v>650512</v>
      </c>
      <c r="L36" s="15"/>
      <c r="M36" s="15">
        <v>426463</v>
      </c>
      <c r="N36" s="15"/>
      <c r="O36" s="15">
        <v>43030</v>
      </c>
      <c r="P36" s="15"/>
      <c r="Q36" s="15">
        <v>181019</v>
      </c>
      <c r="R36" s="15"/>
      <c r="S36" s="15"/>
      <c r="T36" s="15"/>
      <c r="U36" s="15"/>
    </row>
    <row r="37" spans="1:21" s="18" customFormat="1" ht="13.5" customHeight="1">
      <c r="A37" s="15" t="s">
        <v>41</v>
      </c>
      <c r="B37" s="16"/>
      <c r="C37" s="15">
        <v>0</v>
      </c>
      <c r="D37" s="15"/>
      <c r="E37" s="15">
        <v>305245</v>
      </c>
      <c r="F37" s="15"/>
      <c r="G37" s="15">
        <v>19454</v>
      </c>
      <c r="H37" s="15"/>
      <c r="I37" s="15">
        <v>1933</v>
      </c>
      <c r="J37" s="15"/>
      <c r="K37" s="15">
        <f t="shared" si="0"/>
        <v>326632</v>
      </c>
      <c r="L37" s="15"/>
      <c r="M37" s="15">
        <v>112468</v>
      </c>
      <c r="N37" s="15"/>
      <c r="O37" s="15">
        <v>121376</v>
      </c>
      <c r="P37" s="15"/>
      <c r="Q37" s="15">
        <v>92788</v>
      </c>
      <c r="R37" s="15"/>
      <c r="S37" s="15"/>
      <c r="T37" s="15"/>
      <c r="U37" s="15"/>
    </row>
    <row r="38" spans="1:21" s="18" customFormat="1" ht="13.5" customHeight="1">
      <c r="A38" s="15" t="s">
        <v>111</v>
      </c>
      <c r="B38" s="16"/>
      <c r="C38" s="15">
        <v>0</v>
      </c>
      <c r="D38" s="15"/>
      <c r="E38" s="15">
        <v>33916</v>
      </c>
      <c r="F38" s="15"/>
      <c r="G38" s="15">
        <v>0</v>
      </c>
      <c r="H38" s="15"/>
      <c r="I38" s="15">
        <v>0</v>
      </c>
      <c r="J38" s="15"/>
      <c r="K38" s="15">
        <f t="shared" si="0"/>
        <v>33916</v>
      </c>
      <c r="L38" s="15"/>
      <c r="M38" s="15">
        <v>1610</v>
      </c>
      <c r="N38" s="15"/>
      <c r="O38" s="15">
        <v>22174</v>
      </c>
      <c r="P38" s="15"/>
      <c r="Q38" s="15">
        <v>10132</v>
      </c>
      <c r="R38" s="15"/>
      <c r="S38" s="15"/>
      <c r="T38" s="15"/>
      <c r="U38" s="15"/>
    </row>
    <row r="39" spans="1:21" s="18" customFormat="1" ht="13.5" customHeight="1">
      <c r="A39" s="15" t="s">
        <v>102</v>
      </c>
      <c r="B39" s="16"/>
      <c r="C39" s="15">
        <v>0</v>
      </c>
      <c r="D39" s="15"/>
      <c r="E39" s="15">
        <v>142531</v>
      </c>
      <c r="F39" s="15"/>
      <c r="G39" s="15">
        <v>0</v>
      </c>
      <c r="H39" s="15"/>
      <c r="I39" s="15">
        <v>11299</v>
      </c>
      <c r="J39" s="15"/>
      <c r="K39" s="15">
        <f t="shared" si="0"/>
        <v>153830</v>
      </c>
      <c r="L39" s="15"/>
      <c r="M39" s="15">
        <v>123372</v>
      </c>
      <c r="N39" s="15"/>
      <c r="O39" s="15">
        <v>19900</v>
      </c>
      <c r="P39" s="15"/>
      <c r="Q39" s="15">
        <v>10558</v>
      </c>
      <c r="R39" s="15"/>
      <c r="S39" s="15"/>
      <c r="T39" s="15"/>
      <c r="U39" s="15"/>
    </row>
    <row r="40" spans="1:21" s="18" customFormat="1" ht="13.5" customHeight="1">
      <c r="A40" s="15" t="s">
        <v>42</v>
      </c>
      <c r="B40" s="16"/>
      <c r="C40" s="15">
        <v>0</v>
      </c>
      <c r="D40" s="15"/>
      <c r="E40" s="15">
        <v>314725</v>
      </c>
      <c r="F40" s="15"/>
      <c r="G40" s="15">
        <v>156551</v>
      </c>
      <c r="H40" s="15"/>
      <c r="I40" s="15">
        <v>199</v>
      </c>
      <c r="J40" s="15"/>
      <c r="K40" s="15">
        <f t="shared" si="0"/>
        <v>471475</v>
      </c>
      <c r="L40" s="15"/>
      <c r="M40" s="15">
        <v>337807</v>
      </c>
      <c r="N40" s="15"/>
      <c r="O40" s="15">
        <v>30553</v>
      </c>
      <c r="P40" s="15"/>
      <c r="Q40" s="15">
        <v>103115</v>
      </c>
      <c r="R40" s="15"/>
      <c r="S40" s="15"/>
      <c r="T40" s="15"/>
      <c r="U40" s="15"/>
    </row>
    <row r="41" spans="1:21" s="18" customFormat="1" ht="13.5" customHeight="1">
      <c r="A41" s="15" t="s">
        <v>43</v>
      </c>
      <c r="B41" s="16"/>
      <c r="C41" s="15">
        <v>50813</v>
      </c>
      <c r="D41" s="15"/>
      <c r="E41" s="15">
        <v>75946</v>
      </c>
      <c r="F41" s="15"/>
      <c r="G41" s="15">
        <v>7995</v>
      </c>
      <c r="H41" s="15"/>
      <c r="I41" s="15">
        <v>10476</v>
      </c>
      <c r="J41" s="15"/>
      <c r="K41" s="15">
        <f t="shared" si="0"/>
        <v>145230</v>
      </c>
      <c r="L41" s="15"/>
      <c r="M41" s="15">
        <v>73556</v>
      </c>
      <c r="N41" s="15"/>
      <c r="O41" s="15">
        <v>30562</v>
      </c>
      <c r="P41" s="15"/>
      <c r="Q41" s="15">
        <v>41112</v>
      </c>
      <c r="R41" s="15"/>
      <c r="S41" s="15"/>
      <c r="T41" s="15"/>
      <c r="U41" s="15"/>
    </row>
    <row r="42" spans="1:21" s="18" customFormat="1" ht="13.5" customHeight="1">
      <c r="A42" s="15" t="s">
        <v>103</v>
      </c>
      <c r="B42" s="16"/>
      <c r="C42" s="15">
        <v>0</v>
      </c>
      <c r="D42" s="15"/>
      <c r="E42" s="15">
        <v>58006</v>
      </c>
      <c r="F42" s="15"/>
      <c r="G42" s="15">
        <v>96213</v>
      </c>
      <c r="H42" s="15"/>
      <c r="I42" s="15">
        <v>9</v>
      </c>
      <c r="J42" s="15"/>
      <c r="K42" s="15">
        <f t="shared" si="0"/>
        <v>154228</v>
      </c>
      <c r="L42" s="15"/>
      <c r="M42" s="15">
        <v>75781</v>
      </c>
      <c r="N42" s="15"/>
      <c r="O42" s="15">
        <v>59633</v>
      </c>
      <c r="P42" s="15"/>
      <c r="Q42" s="15">
        <v>18814</v>
      </c>
      <c r="R42" s="15"/>
      <c r="S42" s="15"/>
      <c r="T42" s="15"/>
      <c r="U42" s="15"/>
    </row>
    <row r="43" spans="1:21" s="18" customFormat="1" ht="13.5" customHeight="1">
      <c r="A43" s="15" t="s">
        <v>97</v>
      </c>
      <c r="B43" s="16"/>
      <c r="C43" s="15">
        <v>0</v>
      </c>
      <c r="D43" s="15"/>
      <c r="E43" s="15">
        <v>492034</v>
      </c>
      <c r="F43" s="15"/>
      <c r="G43" s="15">
        <v>396</v>
      </c>
      <c r="H43" s="15"/>
      <c r="I43" s="15">
        <v>0</v>
      </c>
      <c r="J43" s="15"/>
      <c r="K43" s="15">
        <f t="shared" si="0"/>
        <v>492430</v>
      </c>
      <c r="L43" s="15"/>
      <c r="M43" s="15">
        <v>311694</v>
      </c>
      <c r="N43" s="15"/>
      <c r="O43" s="15">
        <v>151646</v>
      </c>
      <c r="P43" s="15"/>
      <c r="Q43" s="15">
        <v>29090</v>
      </c>
      <c r="R43" s="15"/>
      <c r="S43" s="15"/>
      <c r="T43" s="15"/>
      <c r="U43" s="15"/>
    </row>
    <row r="44" spans="1:21" s="18" customFormat="1" ht="13.5" customHeight="1">
      <c r="A44" s="15" t="s">
        <v>44</v>
      </c>
      <c r="B44" s="16"/>
      <c r="C44" s="15">
        <v>0</v>
      </c>
      <c r="D44" s="15"/>
      <c r="E44" s="15">
        <v>0</v>
      </c>
      <c r="F44" s="15"/>
      <c r="G44" s="15">
        <v>705</v>
      </c>
      <c r="H44" s="15"/>
      <c r="I44" s="15">
        <v>0</v>
      </c>
      <c r="J44" s="15"/>
      <c r="K44" s="15">
        <f t="shared" si="0"/>
        <v>705</v>
      </c>
      <c r="L44" s="15"/>
      <c r="M44" s="15">
        <v>0</v>
      </c>
      <c r="N44" s="15"/>
      <c r="O44" s="15">
        <v>546</v>
      </c>
      <c r="P44" s="15"/>
      <c r="Q44" s="15">
        <v>159</v>
      </c>
      <c r="R44" s="15"/>
      <c r="S44" s="15"/>
      <c r="T44" s="15"/>
      <c r="U44" s="15"/>
    </row>
    <row r="45" spans="1:21" s="18" customFormat="1" ht="13.5" customHeight="1">
      <c r="A45" s="15" t="s">
        <v>81</v>
      </c>
      <c r="B45" s="16"/>
      <c r="C45" s="15">
        <v>0</v>
      </c>
      <c r="D45" s="15"/>
      <c r="E45" s="15">
        <v>18116</v>
      </c>
      <c r="F45" s="15"/>
      <c r="G45" s="15">
        <v>12546</v>
      </c>
      <c r="H45" s="15"/>
      <c r="I45" s="15">
        <v>35384</v>
      </c>
      <c r="J45" s="15"/>
      <c r="K45" s="15">
        <f>IF(SUM(C45:I45)=SUM(M45:Q45),SUM(M45:Q45),SUM(M45:Q45)-SUM(C45:I45))</f>
        <v>66046</v>
      </c>
      <c r="L45" s="15"/>
      <c r="M45" s="15">
        <v>8477</v>
      </c>
      <c r="N45" s="15"/>
      <c r="O45" s="15">
        <v>47625</v>
      </c>
      <c r="P45" s="15"/>
      <c r="Q45" s="15">
        <v>9944</v>
      </c>
      <c r="R45" s="15"/>
      <c r="S45" s="15"/>
      <c r="T45" s="15"/>
      <c r="U45" s="15"/>
    </row>
    <row r="46" spans="1:21" s="18" customFormat="1" ht="13.5" customHeight="1">
      <c r="A46" s="15" t="s">
        <v>45</v>
      </c>
      <c r="B46" s="16"/>
      <c r="C46" s="15">
        <v>0</v>
      </c>
      <c r="D46" s="15"/>
      <c r="E46" s="15">
        <v>0</v>
      </c>
      <c r="F46" s="15"/>
      <c r="G46" s="15">
        <v>271680</v>
      </c>
      <c r="H46" s="15"/>
      <c r="I46" s="15">
        <v>5896</v>
      </c>
      <c r="J46" s="15"/>
      <c r="K46" s="15">
        <f t="shared" si="0"/>
        <v>277576</v>
      </c>
      <c r="L46" s="15"/>
      <c r="M46" s="15">
        <v>225134</v>
      </c>
      <c r="N46" s="15"/>
      <c r="O46" s="15">
        <v>52442</v>
      </c>
      <c r="P46" s="15"/>
      <c r="Q46" s="15">
        <v>0</v>
      </c>
      <c r="R46" s="15"/>
      <c r="S46" s="15"/>
      <c r="T46" s="15"/>
      <c r="U46" s="15"/>
    </row>
    <row r="47" spans="1:21" s="18" customFormat="1" ht="13.5" customHeight="1">
      <c r="A47" s="15" t="s">
        <v>119</v>
      </c>
      <c r="B47" s="16"/>
      <c r="C47" s="15">
        <v>0</v>
      </c>
      <c r="D47" s="15"/>
      <c r="E47" s="15">
        <v>333609</v>
      </c>
      <c r="F47" s="15"/>
      <c r="G47" s="15">
        <v>0</v>
      </c>
      <c r="H47" s="15"/>
      <c r="I47" s="15">
        <v>2664</v>
      </c>
      <c r="J47" s="15"/>
      <c r="K47" s="15">
        <f t="shared" si="0"/>
        <v>336273</v>
      </c>
      <c r="L47" s="15"/>
      <c r="M47" s="15">
        <v>138369</v>
      </c>
      <c r="N47" s="15"/>
      <c r="O47" s="15">
        <v>89706</v>
      </c>
      <c r="P47" s="15"/>
      <c r="Q47" s="15">
        <v>108198</v>
      </c>
      <c r="R47" s="15"/>
      <c r="S47" s="15"/>
      <c r="T47" s="15"/>
      <c r="U47" s="15"/>
    </row>
    <row r="48" spans="1:21" s="18" customFormat="1" ht="13.5" customHeight="1">
      <c r="A48" s="15" t="s">
        <v>46</v>
      </c>
      <c r="B48" s="16"/>
      <c r="C48" s="15">
        <v>0</v>
      </c>
      <c r="D48" s="15"/>
      <c r="E48" s="15">
        <v>47994</v>
      </c>
      <c r="F48" s="15"/>
      <c r="G48" s="15">
        <v>6894</v>
      </c>
      <c r="H48" s="15"/>
      <c r="I48" s="15">
        <v>415</v>
      </c>
      <c r="J48" s="15"/>
      <c r="K48" s="15">
        <f t="shared" si="0"/>
        <v>55303</v>
      </c>
      <c r="L48" s="15"/>
      <c r="M48" s="15">
        <v>3777</v>
      </c>
      <c r="N48" s="15"/>
      <c r="O48" s="15">
        <v>37429</v>
      </c>
      <c r="P48" s="15"/>
      <c r="Q48" s="15">
        <v>14097</v>
      </c>
      <c r="R48" s="15"/>
      <c r="S48" s="15"/>
      <c r="T48" s="15"/>
      <c r="U48" s="15"/>
    </row>
    <row r="49" spans="1:21" s="18" customFormat="1" ht="13.5" customHeight="1">
      <c r="A49" s="15" t="s">
        <v>47</v>
      </c>
      <c r="B49" s="16"/>
      <c r="C49" s="15">
        <v>0</v>
      </c>
      <c r="D49" s="15"/>
      <c r="E49" s="15">
        <v>698566</v>
      </c>
      <c r="F49" s="15"/>
      <c r="G49" s="15">
        <v>278974</v>
      </c>
      <c r="H49" s="15"/>
      <c r="I49" s="15">
        <v>31951</v>
      </c>
      <c r="J49" s="15"/>
      <c r="K49" s="15">
        <f t="shared" si="0"/>
        <v>1009491</v>
      </c>
      <c r="L49" s="15"/>
      <c r="M49" s="15">
        <v>599996</v>
      </c>
      <c r="N49" s="15"/>
      <c r="O49" s="15">
        <v>192769</v>
      </c>
      <c r="P49" s="15"/>
      <c r="Q49" s="15">
        <v>216726</v>
      </c>
      <c r="R49" s="15"/>
      <c r="S49" s="15"/>
      <c r="T49" s="15"/>
      <c r="U49" s="15"/>
    </row>
    <row r="50" spans="1:21" s="18" customFormat="1" ht="13.5" customHeight="1">
      <c r="A50" s="15" t="s">
        <v>48</v>
      </c>
      <c r="B50" s="16"/>
      <c r="C50" s="15">
        <v>0</v>
      </c>
      <c r="D50" s="15"/>
      <c r="E50" s="15">
        <v>459973</v>
      </c>
      <c r="F50" s="15"/>
      <c r="G50" s="15">
        <v>0</v>
      </c>
      <c r="H50" s="15"/>
      <c r="I50" s="15">
        <v>42890</v>
      </c>
      <c r="J50" s="15"/>
      <c r="K50" s="15">
        <f t="shared" si="0"/>
        <v>502863</v>
      </c>
      <c r="L50" s="15"/>
      <c r="M50" s="15">
        <v>267944</v>
      </c>
      <c r="N50" s="15"/>
      <c r="O50" s="15">
        <v>85739</v>
      </c>
      <c r="P50" s="15"/>
      <c r="Q50" s="15">
        <v>149180</v>
      </c>
      <c r="R50" s="15"/>
      <c r="S50" s="15"/>
      <c r="T50" s="15"/>
      <c r="U50" s="15"/>
    </row>
    <row r="51" spans="1:21" s="18" customFormat="1" ht="13.5" customHeight="1">
      <c r="A51" s="15" t="s">
        <v>112</v>
      </c>
      <c r="B51" s="16"/>
      <c r="C51" s="15">
        <v>0</v>
      </c>
      <c r="D51" s="15"/>
      <c r="E51" s="15">
        <v>14792</v>
      </c>
      <c r="F51" s="15"/>
      <c r="G51" s="15">
        <v>165731</v>
      </c>
      <c r="H51" s="15"/>
      <c r="I51" s="15">
        <v>0</v>
      </c>
      <c r="J51" s="15"/>
      <c r="K51" s="15">
        <f t="shared" si="0"/>
        <v>180523</v>
      </c>
      <c r="L51" s="15"/>
      <c r="M51" s="15">
        <v>162223</v>
      </c>
      <c r="N51" s="15"/>
      <c r="O51" s="15">
        <v>13502</v>
      </c>
      <c r="P51" s="15"/>
      <c r="Q51" s="15">
        <v>4798</v>
      </c>
      <c r="R51" s="15"/>
      <c r="S51" s="15"/>
      <c r="T51" s="15"/>
      <c r="U51" s="15"/>
    </row>
    <row r="52" spans="1:21" s="18" customFormat="1" ht="13.5" customHeight="1">
      <c r="A52" s="15" t="s">
        <v>49</v>
      </c>
      <c r="B52" s="16"/>
      <c r="C52" s="17">
        <v>0</v>
      </c>
      <c r="D52" s="15"/>
      <c r="E52" s="17">
        <v>0</v>
      </c>
      <c r="F52" s="15"/>
      <c r="G52" s="17">
        <v>598451</v>
      </c>
      <c r="H52" s="15"/>
      <c r="I52" s="17">
        <v>19616</v>
      </c>
      <c r="J52" s="15"/>
      <c r="K52" s="17">
        <f t="shared" si="0"/>
        <v>618067</v>
      </c>
      <c r="L52" s="15"/>
      <c r="M52" s="17">
        <v>341016</v>
      </c>
      <c r="N52" s="15"/>
      <c r="O52" s="17">
        <v>221890</v>
      </c>
      <c r="P52" s="15"/>
      <c r="Q52" s="17">
        <v>55161</v>
      </c>
      <c r="R52" s="15"/>
      <c r="S52" s="15"/>
      <c r="T52" s="15"/>
      <c r="U52" s="15"/>
    </row>
    <row r="53" spans="1:21" s="18" customFormat="1" ht="13.5" customHeight="1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8" customFormat="1" ht="13.5" customHeight="1">
      <c r="A54" s="15" t="s">
        <v>22</v>
      </c>
      <c r="B54" s="16"/>
      <c r="C54" s="17">
        <f>SUM(C19:C52)</f>
        <v>78928</v>
      </c>
      <c r="D54" s="15"/>
      <c r="E54" s="17">
        <f>SUM(E19:E52)</f>
        <v>9111230</v>
      </c>
      <c r="F54" s="15"/>
      <c r="G54" s="17">
        <f>SUM(G19:G52)</f>
        <v>3108784</v>
      </c>
      <c r="H54" s="15"/>
      <c r="I54" s="17">
        <f>SUM(I19:I52)</f>
        <v>1971470</v>
      </c>
      <c r="J54" s="15"/>
      <c r="K54" s="17">
        <f t="shared" si="0"/>
        <v>14270412</v>
      </c>
      <c r="L54" s="15"/>
      <c r="M54" s="17">
        <f>SUM(M19:M52)</f>
        <v>7369031</v>
      </c>
      <c r="N54" s="15"/>
      <c r="O54" s="17">
        <f>SUM(O19:O52)</f>
        <v>4064604</v>
      </c>
      <c r="P54" s="15"/>
      <c r="Q54" s="17">
        <f>SUM(Q19:Q52)</f>
        <v>2836777</v>
      </c>
      <c r="R54" s="15"/>
      <c r="S54" s="15"/>
      <c r="T54" s="15"/>
      <c r="U54" s="15"/>
    </row>
    <row r="55" spans="1:21" s="18" customFormat="1" ht="13.5" customHeight="1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8" customFormat="1" ht="13.5" customHeight="1">
      <c r="A56" s="15" t="s">
        <v>30</v>
      </c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8" customFormat="1" ht="13.5" customHeight="1">
      <c r="A57" s="15" t="s">
        <v>50</v>
      </c>
      <c r="B57" s="16"/>
      <c r="C57" s="15">
        <v>5</v>
      </c>
      <c r="D57" s="15"/>
      <c r="E57" s="15">
        <v>0</v>
      </c>
      <c r="F57" s="15"/>
      <c r="G57" s="15">
        <v>232810</v>
      </c>
      <c r="H57" s="15"/>
      <c r="I57" s="15">
        <v>380044</v>
      </c>
      <c r="J57" s="15"/>
      <c r="K57" s="15">
        <f t="shared" si="0"/>
        <v>612859</v>
      </c>
      <c r="L57" s="15"/>
      <c r="M57" s="15">
        <v>598011</v>
      </c>
      <c r="N57" s="15"/>
      <c r="O57" s="15">
        <v>14843</v>
      </c>
      <c r="P57" s="15"/>
      <c r="Q57" s="15">
        <v>5</v>
      </c>
      <c r="R57" s="15"/>
      <c r="S57" s="15"/>
      <c r="T57" s="15"/>
      <c r="U57" s="15"/>
    </row>
    <row r="58" spans="1:21" s="18" customFormat="1" ht="13.5" customHeight="1">
      <c r="A58" s="15" t="s">
        <v>51</v>
      </c>
      <c r="B58" s="16"/>
      <c r="C58" s="15">
        <v>455833</v>
      </c>
      <c r="D58" s="15"/>
      <c r="E58" s="15">
        <v>0</v>
      </c>
      <c r="F58" s="15"/>
      <c r="G58" s="15">
        <v>6067</v>
      </c>
      <c r="H58" s="15"/>
      <c r="I58" s="15">
        <v>10628</v>
      </c>
      <c r="J58" s="15"/>
      <c r="K58" s="15">
        <f t="shared" si="0"/>
        <v>472528</v>
      </c>
      <c r="L58" s="15"/>
      <c r="M58" s="15">
        <v>313134</v>
      </c>
      <c r="N58" s="15"/>
      <c r="O58" s="15">
        <v>76274</v>
      </c>
      <c r="P58" s="15"/>
      <c r="Q58" s="15">
        <v>83120</v>
      </c>
      <c r="R58" s="15"/>
      <c r="S58" s="15"/>
      <c r="T58" s="15"/>
      <c r="U58" s="15"/>
    </row>
    <row r="59" spans="1:21" s="18" customFormat="1" ht="13.5" customHeight="1">
      <c r="A59" s="15" t="s">
        <v>52</v>
      </c>
      <c r="B59" s="16" t="s">
        <v>14</v>
      </c>
      <c r="C59" s="15">
        <v>160183</v>
      </c>
      <c r="D59" s="15"/>
      <c r="E59" s="15">
        <v>71425</v>
      </c>
      <c r="F59" s="15"/>
      <c r="G59" s="15">
        <v>141085</v>
      </c>
      <c r="H59" s="15"/>
      <c r="I59" s="15">
        <v>0</v>
      </c>
      <c r="J59" s="15"/>
      <c r="K59" s="15">
        <f t="shared" si="0"/>
        <v>372693</v>
      </c>
      <c r="L59" s="15"/>
      <c r="M59" s="15">
        <v>176606</v>
      </c>
      <c r="N59" s="15"/>
      <c r="O59" s="15">
        <v>133978</v>
      </c>
      <c r="P59" s="15"/>
      <c r="Q59" s="15">
        <v>62109</v>
      </c>
      <c r="R59" s="15"/>
      <c r="S59" s="15"/>
      <c r="T59" s="15"/>
      <c r="U59" s="15"/>
    </row>
    <row r="60" spans="1:21" s="18" customFormat="1" ht="13.5" customHeight="1">
      <c r="A60" s="15" t="s">
        <v>53</v>
      </c>
      <c r="B60" s="16" t="s">
        <v>14</v>
      </c>
      <c r="C60" s="15">
        <v>0</v>
      </c>
      <c r="D60" s="15"/>
      <c r="E60" s="15">
        <v>48733</v>
      </c>
      <c r="F60" s="15"/>
      <c r="G60" s="15">
        <v>0</v>
      </c>
      <c r="H60" s="15"/>
      <c r="I60" s="15">
        <v>0</v>
      </c>
      <c r="J60" s="15"/>
      <c r="K60" s="15">
        <f t="shared" si="0"/>
        <v>48733</v>
      </c>
      <c r="L60" s="15"/>
      <c r="M60" s="15">
        <v>20486</v>
      </c>
      <c r="N60" s="15"/>
      <c r="O60" s="15">
        <v>12442</v>
      </c>
      <c r="P60" s="15"/>
      <c r="Q60" s="15">
        <v>15805</v>
      </c>
      <c r="R60" s="15"/>
      <c r="S60" s="15"/>
      <c r="T60" s="15"/>
      <c r="U60" s="15"/>
    </row>
    <row r="61" spans="1:21" s="18" customFormat="1" ht="13.5" customHeight="1">
      <c r="A61" s="15" t="s">
        <v>135</v>
      </c>
      <c r="B61" s="16"/>
      <c r="C61" s="15">
        <v>0</v>
      </c>
      <c r="D61" s="15"/>
      <c r="E61" s="15">
        <v>379851</v>
      </c>
      <c r="F61" s="15"/>
      <c r="G61" s="15">
        <v>167689</v>
      </c>
      <c r="H61" s="15"/>
      <c r="I61" s="15">
        <v>0</v>
      </c>
      <c r="J61" s="15"/>
      <c r="K61" s="15">
        <f t="shared" si="0"/>
        <v>547540</v>
      </c>
      <c r="L61" s="15"/>
      <c r="M61" s="15">
        <v>227334</v>
      </c>
      <c r="N61" s="15"/>
      <c r="O61" s="15">
        <v>160329</v>
      </c>
      <c r="P61" s="15"/>
      <c r="Q61" s="15">
        <v>159877</v>
      </c>
      <c r="R61" s="15"/>
      <c r="S61" s="15"/>
      <c r="T61" s="15"/>
      <c r="U61" s="15"/>
    </row>
    <row r="62" spans="1:21" s="18" customFormat="1" ht="13.5" customHeight="1">
      <c r="A62" s="15" t="s">
        <v>54</v>
      </c>
      <c r="B62" s="16"/>
      <c r="C62" s="15">
        <v>101889</v>
      </c>
      <c r="D62" s="15"/>
      <c r="E62" s="15">
        <v>1852967</v>
      </c>
      <c r="F62" s="15"/>
      <c r="G62" s="15">
        <v>606598</v>
      </c>
      <c r="H62" s="15"/>
      <c r="I62" s="15">
        <v>12522</v>
      </c>
      <c r="J62" s="15"/>
      <c r="K62" s="15">
        <f t="shared" si="0"/>
        <v>2573976</v>
      </c>
      <c r="L62" s="15"/>
      <c r="M62" s="15">
        <v>950110</v>
      </c>
      <c r="N62" s="15"/>
      <c r="O62" s="15">
        <v>946668</v>
      </c>
      <c r="P62" s="15"/>
      <c r="Q62" s="15">
        <v>677198</v>
      </c>
      <c r="R62" s="15"/>
      <c r="S62" s="15"/>
      <c r="T62" s="15"/>
      <c r="U62" s="15"/>
    </row>
    <row r="63" spans="1:21" s="18" customFormat="1" ht="13.5" customHeight="1">
      <c r="A63" s="15" t="s">
        <v>67</v>
      </c>
      <c r="B63" s="16"/>
      <c r="C63" s="15">
        <v>133043</v>
      </c>
      <c r="D63" s="15"/>
      <c r="E63" s="15">
        <v>3389</v>
      </c>
      <c r="F63" s="15"/>
      <c r="G63" s="15">
        <v>87838</v>
      </c>
      <c r="H63" s="15"/>
      <c r="I63" s="15">
        <v>0</v>
      </c>
      <c r="J63" s="15"/>
      <c r="K63" s="15">
        <f t="shared" si="0"/>
        <v>224270</v>
      </c>
      <c r="L63" s="15"/>
      <c r="M63" s="15">
        <v>172010</v>
      </c>
      <c r="N63" s="15"/>
      <c r="O63" s="15">
        <v>3011</v>
      </c>
      <c r="P63" s="15"/>
      <c r="Q63" s="15">
        <v>49249</v>
      </c>
      <c r="R63" s="15"/>
      <c r="S63" s="15"/>
      <c r="T63" s="15"/>
      <c r="U63" s="15"/>
    </row>
    <row r="64" spans="1:21" s="18" customFormat="1" ht="13.5" customHeight="1">
      <c r="A64" s="15" t="s">
        <v>55</v>
      </c>
      <c r="B64" s="16"/>
      <c r="C64" s="15">
        <v>127601</v>
      </c>
      <c r="D64" s="15"/>
      <c r="E64" s="15">
        <v>290359</v>
      </c>
      <c r="F64" s="15"/>
      <c r="G64" s="15">
        <v>53258</v>
      </c>
      <c r="H64" s="15"/>
      <c r="I64" s="15">
        <v>0</v>
      </c>
      <c r="J64" s="15"/>
      <c r="K64" s="15">
        <f t="shared" si="0"/>
        <v>471218</v>
      </c>
      <c r="L64" s="15"/>
      <c r="M64" s="15">
        <v>310151</v>
      </c>
      <c r="N64" s="15"/>
      <c r="O64" s="15">
        <v>39680</v>
      </c>
      <c r="P64" s="15"/>
      <c r="Q64" s="15">
        <v>121387</v>
      </c>
      <c r="R64" s="15"/>
      <c r="S64" s="15"/>
      <c r="T64" s="15"/>
      <c r="U64" s="15"/>
    </row>
    <row r="65" spans="1:21" s="18" customFormat="1" ht="13.5" customHeight="1">
      <c r="A65" s="15" t="s">
        <v>79</v>
      </c>
      <c r="B65" s="16"/>
      <c r="C65" s="15">
        <v>0</v>
      </c>
      <c r="D65" s="15"/>
      <c r="E65" s="15">
        <v>0</v>
      </c>
      <c r="F65" s="15"/>
      <c r="G65" s="15">
        <v>1022</v>
      </c>
      <c r="H65" s="15"/>
      <c r="I65" s="15">
        <v>0</v>
      </c>
      <c r="J65" s="15"/>
      <c r="K65" s="15">
        <f t="shared" si="0"/>
        <v>1022</v>
      </c>
      <c r="L65" s="15"/>
      <c r="M65" s="15">
        <v>0</v>
      </c>
      <c r="N65" s="15"/>
      <c r="O65" s="15">
        <v>0</v>
      </c>
      <c r="P65" s="15"/>
      <c r="Q65" s="15">
        <v>1022</v>
      </c>
      <c r="R65" s="15"/>
      <c r="S65" s="15"/>
      <c r="T65" s="15"/>
      <c r="U65" s="15"/>
    </row>
    <row r="66" spans="1:21" s="18" customFormat="1" ht="13.5" customHeight="1">
      <c r="A66" s="15" t="s">
        <v>56</v>
      </c>
      <c r="B66" s="16"/>
      <c r="C66" s="15">
        <v>0</v>
      </c>
      <c r="D66" s="15"/>
      <c r="E66" s="15">
        <v>0</v>
      </c>
      <c r="F66" s="15"/>
      <c r="G66" s="15">
        <v>1046</v>
      </c>
      <c r="H66" s="15"/>
      <c r="I66" s="15">
        <v>992</v>
      </c>
      <c r="J66" s="15"/>
      <c r="K66" s="15">
        <f t="shared" si="0"/>
        <v>2038</v>
      </c>
      <c r="L66" s="15"/>
      <c r="M66" s="15">
        <v>1046</v>
      </c>
      <c r="N66" s="15"/>
      <c r="O66" s="15">
        <v>992</v>
      </c>
      <c r="P66" s="15"/>
      <c r="Q66" s="15">
        <v>0</v>
      </c>
      <c r="R66" s="15"/>
      <c r="S66" s="15"/>
      <c r="T66" s="15"/>
      <c r="U66" s="15"/>
    </row>
    <row r="67" spans="1:21" s="18" customFormat="1" ht="13.5" customHeight="1">
      <c r="A67" s="15" t="s">
        <v>57</v>
      </c>
      <c r="B67" s="16"/>
      <c r="C67" s="15">
        <v>109205</v>
      </c>
      <c r="D67" s="15"/>
      <c r="E67" s="15">
        <v>1490838</v>
      </c>
      <c r="F67" s="15"/>
      <c r="G67" s="15">
        <v>23204</v>
      </c>
      <c r="H67" s="15"/>
      <c r="I67" s="15">
        <v>9839</v>
      </c>
      <c r="J67" s="15"/>
      <c r="K67" s="15">
        <f t="shared" si="0"/>
        <v>1633086</v>
      </c>
      <c r="L67" s="15"/>
      <c r="M67" s="15">
        <v>877855</v>
      </c>
      <c r="N67" s="15"/>
      <c r="O67" s="15">
        <v>317807</v>
      </c>
      <c r="P67" s="15"/>
      <c r="Q67" s="15">
        <v>437424</v>
      </c>
      <c r="R67" s="15"/>
      <c r="S67" s="15"/>
      <c r="T67" s="15"/>
      <c r="U67" s="15"/>
    </row>
    <row r="68" spans="1:21" s="18" customFormat="1" ht="13.5" customHeight="1">
      <c r="A68" s="15" t="s">
        <v>58</v>
      </c>
      <c r="B68" s="16"/>
      <c r="C68" s="15">
        <v>0</v>
      </c>
      <c r="D68" s="15"/>
      <c r="E68" s="15">
        <v>840590</v>
      </c>
      <c r="F68" s="15"/>
      <c r="G68" s="15">
        <v>160092</v>
      </c>
      <c r="H68" s="15"/>
      <c r="I68" s="15">
        <v>97719</v>
      </c>
      <c r="J68" s="15"/>
      <c r="K68" s="15">
        <f t="shared" si="0"/>
        <v>1098401</v>
      </c>
      <c r="L68" s="15"/>
      <c r="M68" s="15">
        <v>602848</v>
      </c>
      <c r="N68" s="15"/>
      <c r="O68" s="15">
        <v>264507</v>
      </c>
      <c r="P68" s="15"/>
      <c r="Q68" s="15">
        <v>231046</v>
      </c>
      <c r="R68" s="15"/>
      <c r="S68" s="15"/>
      <c r="T68" s="15"/>
      <c r="U68" s="15"/>
    </row>
    <row r="69" spans="1:21" s="18" customFormat="1" ht="13.5" customHeight="1">
      <c r="A69" s="15" t="s">
        <v>104</v>
      </c>
      <c r="B69" s="16"/>
      <c r="C69" s="15">
        <v>0</v>
      </c>
      <c r="D69" s="15"/>
      <c r="E69" s="15">
        <v>413</v>
      </c>
      <c r="F69" s="15"/>
      <c r="G69" s="15">
        <v>170604</v>
      </c>
      <c r="H69" s="15"/>
      <c r="I69" s="15">
        <v>1377</v>
      </c>
      <c r="J69" s="15"/>
      <c r="K69" s="15">
        <f t="shared" si="0"/>
        <v>172394</v>
      </c>
      <c r="L69" s="15"/>
      <c r="M69" s="15">
        <v>162097</v>
      </c>
      <c r="N69" s="15"/>
      <c r="O69" s="15">
        <v>10297</v>
      </c>
      <c r="P69" s="15"/>
      <c r="Q69" s="15">
        <v>0</v>
      </c>
      <c r="R69" s="15"/>
      <c r="S69" s="15"/>
      <c r="T69" s="15"/>
      <c r="U69" s="15"/>
    </row>
    <row r="70" spans="1:21" s="18" customFormat="1" ht="13.5" customHeight="1">
      <c r="A70" s="15" t="s">
        <v>93</v>
      </c>
      <c r="B70" s="16"/>
      <c r="C70" s="15">
        <v>6543</v>
      </c>
      <c r="D70" s="15"/>
      <c r="E70" s="15">
        <v>906755</v>
      </c>
      <c r="F70" s="15"/>
      <c r="G70" s="15">
        <v>230719</v>
      </c>
      <c r="H70" s="15"/>
      <c r="I70" s="15">
        <v>44217</v>
      </c>
      <c r="J70" s="15"/>
      <c r="K70" s="15">
        <f t="shared" si="0"/>
        <v>1188234</v>
      </c>
      <c r="L70" s="15"/>
      <c r="M70" s="15">
        <v>599636</v>
      </c>
      <c r="N70" s="15"/>
      <c r="O70" s="15">
        <v>236398</v>
      </c>
      <c r="P70" s="15"/>
      <c r="Q70" s="15">
        <v>352200</v>
      </c>
      <c r="R70" s="15"/>
      <c r="S70" s="15"/>
      <c r="T70" s="15"/>
      <c r="U70" s="15"/>
    </row>
    <row r="71" spans="1:21" s="18" customFormat="1" ht="13.5" customHeight="1">
      <c r="A71" s="15" t="s">
        <v>59</v>
      </c>
      <c r="B71" s="16"/>
      <c r="C71" s="15">
        <v>3736</v>
      </c>
      <c r="D71" s="15"/>
      <c r="E71" s="15">
        <v>115089</v>
      </c>
      <c r="F71" s="15"/>
      <c r="G71" s="15">
        <v>1666964</v>
      </c>
      <c r="H71" s="15"/>
      <c r="I71" s="15">
        <v>0</v>
      </c>
      <c r="J71" s="15"/>
      <c r="K71" s="15">
        <f t="shared" si="0"/>
        <v>1785789</v>
      </c>
      <c r="L71" s="15"/>
      <c r="M71" s="15">
        <v>433589</v>
      </c>
      <c r="N71" s="15"/>
      <c r="O71" s="15">
        <v>1167557</v>
      </c>
      <c r="P71" s="15"/>
      <c r="Q71" s="15">
        <v>184643</v>
      </c>
      <c r="R71" s="15"/>
      <c r="S71" s="15"/>
      <c r="T71" s="15"/>
      <c r="U71" s="15"/>
    </row>
    <row r="72" spans="1:21" s="18" customFormat="1" ht="13.5" customHeight="1">
      <c r="A72" s="15" t="s">
        <v>132</v>
      </c>
      <c r="B72" s="16"/>
      <c r="C72" s="15">
        <v>0</v>
      </c>
      <c r="D72" s="15"/>
      <c r="E72" s="15">
        <v>11981</v>
      </c>
      <c r="F72" s="15"/>
      <c r="G72" s="15">
        <v>-968</v>
      </c>
      <c r="H72" s="15"/>
      <c r="I72" s="15">
        <v>248692</v>
      </c>
      <c r="J72" s="15"/>
      <c r="K72" s="15">
        <f t="shared" si="0"/>
        <v>259705</v>
      </c>
      <c r="L72" s="15"/>
      <c r="M72" s="15">
        <v>170692</v>
      </c>
      <c r="N72" s="15"/>
      <c r="O72" s="15">
        <v>85127</v>
      </c>
      <c r="P72" s="15"/>
      <c r="Q72" s="15">
        <v>3886</v>
      </c>
      <c r="R72" s="15"/>
      <c r="S72" s="15"/>
      <c r="T72" s="15"/>
      <c r="U72" s="15"/>
    </row>
    <row r="73" spans="1:21" s="18" customFormat="1" ht="13.5" customHeight="1">
      <c r="A73" s="15" t="s">
        <v>124</v>
      </c>
      <c r="B73" s="16"/>
      <c r="C73" s="15">
        <v>0</v>
      </c>
      <c r="D73" s="15"/>
      <c r="E73" s="15">
        <v>72260</v>
      </c>
      <c r="F73" s="15"/>
      <c r="G73" s="15">
        <v>0</v>
      </c>
      <c r="H73" s="15"/>
      <c r="I73" s="15">
        <v>0</v>
      </c>
      <c r="J73" s="15"/>
      <c r="K73" s="15">
        <f t="shared" si="0"/>
        <v>72260</v>
      </c>
      <c r="L73" s="15"/>
      <c r="M73" s="15">
        <v>48548</v>
      </c>
      <c r="N73" s="15"/>
      <c r="O73" s="15">
        <v>276</v>
      </c>
      <c r="P73" s="15"/>
      <c r="Q73" s="15">
        <v>23436</v>
      </c>
      <c r="R73" s="15"/>
      <c r="S73" s="15"/>
      <c r="T73" s="15"/>
      <c r="U73" s="15"/>
    </row>
    <row r="74" spans="1:21" s="18" customFormat="1" ht="13.5" customHeight="1">
      <c r="A74" s="15" t="s">
        <v>60</v>
      </c>
      <c r="B74" s="16"/>
      <c r="C74" s="15">
        <v>0</v>
      </c>
      <c r="D74" s="15"/>
      <c r="E74" s="15">
        <v>452994</v>
      </c>
      <c r="F74" s="15"/>
      <c r="G74" s="15">
        <v>323779</v>
      </c>
      <c r="H74" s="15"/>
      <c r="I74" s="15">
        <v>0</v>
      </c>
      <c r="J74" s="15"/>
      <c r="K74" s="15">
        <f t="shared" si="0"/>
        <v>776773</v>
      </c>
      <c r="L74" s="15"/>
      <c r="M74" s="15">
        <v>327028</v>
      </c>
      <c r="N74" s="15"/>
      <c r="O74" s="15">
        <v>206881</v>
      </c>
      <c r="P74" s="15"/>
      <c r="Q74" s="15">
        <v>242864</v>
      </c>
      <c r="R74" s="15"/>
      <c r="S74" s="15"/>
      <c r="T74" s="15"/>
      <c r="U74" s="15"/>
    </row>
    <row r="75" spans="1:21" s="18" customFormat="1" ht="13.5" customHeight="1">
      <c r="A75" s="15" t="s">
        <v>61</v>
      </c>
      <c r="B75" s="16"/>
      <c r="C75" s="15">
        <v>0</v>
      </c>
      <c r="D75" s="15"/>
      <c r="E75" s="15">
        <v>55864</v>
      </c>
      <c r="F75" s="15"/>
      <c r="G75" s="15">
        <v>74033</v>
      </c>
      <c r="H75" s="15"/>
      <c r="I75" s="15">
        <v>0</v>
      </c>
      <c r="J75" s="15"/>
      <c r="K75" s="15">
        <f t="shared" si="0"/>
        <v>129897</v>
      </c>
      <c r="L75" s="15"/>
      <c r="M75" s="15">
        <v>42266</v>
      </c>
      <c r="N75" s="15"/>
      <c r="O75" s="15">
        <v>62516</v>
      </c>
      <c r="P75" s="15"/>
      <c r="Q75" s="15">
        <v>25115</v>
      </c>
      <c r="R75" s="15"/>
      <c r="S75" s="15"/>
      <c r="T75" s="15"/>
      <c r="U75" s="15"/>
    </row>
    <row r="76" spans="1:21" s="18" customFormat="1" ht="13.5" customHeight="1">
      <c r="A76" s="15" t="s">
        <v>62</v>
      </c>
      <c r="B76" s="16" t="s">
        <v>14</v>
      </c>
      <c r="C76" s="15">
        <v>42</v>
      </c>
      <c r="D76" s="15"/>
      <c r="E76" s="15">
        <v>27627</v>
      </c>
      <c r="F76" s="15"/>
      <c r="G76" s="15">
        <v>400650</v>
      </c>
      <c r="H76" s="15"/>
      <c r="I76" s="15">
        <v>0</v>
      </c>
      <c r="J76" s="15"/>
      <c r="K76" s="15">
        <f t="shared" si="0"/>
        <v>428319</v>
      </c>
      <c r="L76" s="15"/>
      <c r="M76" s="15">
        <v>198456</v>
      </c>
      <c r="N76" s="15"/>
      <c r="O76" s="15">
        <v>183268</v>
      </c>
      <c r="P76" s="15"/>
      <c r="Q76" s="15">
        <v>46595</v>
      </c>
      <c r="R76" s="15"/>
      <c r="S76" s="15"/>
      <c r="T76" s="15"/>
      <c r="U76" s="15"/>
    </row>
    <row r="77" spans="1:21" s="18" customFormat="1" ht="13.5" customHeight="1">
      <c r="A77" s="15" t="s">
        <v>136</v>
      </c>
      <c r="B77" s="16"/>
      <c r="C77" s="15">
        <v>0</v>
      </c>
      <c r="D77" s="15"/>
      <c r="E77" s="15">
        <v>0</v>
      </c>
      <c r="F77" s="15"/>
      <c r="G77" s="15">
        <v>35680</v>
      </c>
      <c r="H77" s="15"/>
      <c r="I77" s="15">
        <v>21911</v>
      </c>
      <c r="J77" s="15"/>
      <c r="K77" s="15">
        <f t="shared" si="0"/>
        <v>57591</v>
      </c>
      <c r="L77" s="15"/>
      <c r="M77" s="15">
        <v>20238</v>
      </c>
      <c r="N77" s="15"/>
      <c r="O77" s="15">
        <v>37353</v>
      </c>
      <c r="P77" s="15"/>
      <c r="Q77" s="15">
        <v>0</v>
      </c>
      <c r="R77" s="15"/>
      <c r="S77" s="15"/>
      <c r="T77" s="15"/>
      <c r="U77" s="15"/>
    </row>
    <row r="78" spans="1:21" s="18" customFormat="1" ht="13.5" customHeight="1">
      <c r="A78" s="15" t="s">
        <v>85</v>
      </c>
      <c r="B78" s="16"/>
      <c r="C78" s="15">
        <v>7855</v>
      </c>
      <c r="D78" s="15"/>
      <c r="E78" s="15">
        <v>172042</v>
      </c>
      <c r="F78" s="15"/>
      <c r="G78" s="15">
        <v>158103</v>
      </c>
      <c r="H78" s="15"/>
      <c r="I78" s="15">
        <v>0</v>
      </c>
      <c r="J78" s="15"/>
      <c r="K78" s="15">
        <f t="shared" si="0"/>
        <v>338000</v>
      </c>
      <c r="L78" s="15"/>
      <c r="M78" s="15">
        <v>139945</v>
      </c>
      <c r="N78" s="15"/>
      <c r="O78" s="15">
        <v>130166</v>
      </c>
      <c r="P78" s="15"/>
      <c r="Q78" s="15">
        <v>67889</v>
      </c>
      <c r="R78" s="15"/>
      <c r="S78" s="15"/>
      <c r="T78" s="15"/>
      <c r="U78" s="15"/>
    </row>
    <row r="79" spans="1:21" s="18" customFormat="1" ht="13.5" customHeight="1">
      <c r="A79" s="15" t="s">
        <v>63</v>
      </c>
      <c r="B79" s="16"/>
      <c r="C79" s="15">
        <v>0</v>
      </c>
      <c r="D79" s="15"/>
      <c r="E79" s="15">
        <v>4088354</v>
      </c>
      <c r="F79" s="15"/>
      <c r="G79" s="15">
        <v>276944</v>
      </c>
      <c r="H79" s="15"/>
      <c r="I79" s="15">
        <v>6656</v>
      </c>
      <c r="J79" s="15"/>
      <c r="K79" s="15">
        <f t="shared" si="0"/>
        <v>4371954</v>
      </c>
      <c r="L79" s="15"/>
      <c r="M79" s="15">
        <v>932700</v>
      </c>
      <c r="N79" s="15"/>
      <c r="O79" s="15">
        <v>2916286</v>
      </c>
      <c r="P79" s="15"/>
      <c r="Q79" s="15">
        <v>522968</v>
      </c>
      <c r="R79" s="15"/>
      <c r="S79" s="15"/>
      <c r="T79" s="15"/>
      <c r="U79" s="15"/>
    </row>
    <row r="80" spans="1:21" s="18" customFormat="1" ht="13.5" customHeight="1">
      <c r="A80" s="15" t="s">
        <v>64</v>
      </c>
      <c r="B80" s="16"/>
      <c r="C80" s="15">
        <v>489542</v>
      </c>
      <c r="D80" s="15"/>
      <c r="E80" s="15">
        <v>1279414</v>
      </c>
      <c r="F80" s="15"/>
      <c r="G80" s="15">
        <v>789451</v>
      </c>
      <c r="H80" s="15"/>
      <c r="I80" s="15">
        <v>0</v>
      </c>
      <c r="J80" s="15"/>
      <c r="K80" s="15">
        <f t="shared" si="0"/>
        <v>2558407</v>
      </c>
      <c r="L80" s="15"/>
      <c r="M80" s="15">
        <v>797484</v>
      </c>
      <c r="N80" s="15"/>
      <c r="O80" s="15">
        <f>1218980+200</f>
        <v>1219180</v>
      </c>
      <c r="P80" s="15"/>
      <c r="Q80" s="15">
        <v>541743</v>
      </c>
      <c r="R80" s="15"/>
      <c r="S80" s="15"/>
      <c r="T80" s="15"/>
      <c r="U80" s="15"/>
    </row>
    <row r="81" spans="1:21" s="18" customFormat="1" ht="13.5" customHeight="1">
      <c r="A81" s="15" t="s">
        <v>125</v>
      </c>
      <c r="B81" s="16"/>
      <c r="C81" s="15">
        <v>15642</v>
      </c>
      <c r="D81" s="15"/>
      <c r="E81" s="15">
        <v>87877</v>
      </c>
      <c r="F81" s="15"/>
      <c r="G81" s="15">
        <v>860</v>
      </c>
      <c r="H81" s="15"/>
      <c r="I81" s="15">
        <v>4000</v>
      </c>
      <c r="J81" s="15"/>
      <c r="K81" s="15">
        <f t="shared" si="0"/>
        <v>108379</v>
      </c>
      <c r="L81" s="15"/>
      <c r="M81" s="15">
        <v>65654</v>
      </c>
      <c r="N81" s="15"/>
      <c r="O81" s="15">
        <v>10560</v>
      </c>
      <c r="P81" s="15"/>
      <c r="Q81" s="15">
        <v>32165</v>
      </c>
      <c r="R81" s="15"/>
      <c r="S81" s="15"/>
      <c r="T81" s="15"/>
      <c r="U81" s="15"/>
    </row>
    <row r="82" spans="1:21" s="18" customFormat="1" ht="13.5" customHeight="1">
      <c r="A82" s="15" t="s">
        <v>80</v>
      </c>
      <c r="B82" s="16"/>
      <c r="C82" s="15">
        <v>221665</v>
      </c>
      <c r="D82" s="15"/>
      <c r="E82" s="15">
        <v>513865</v>
      </c>
      <c r="F82" s="15"/>
      <c r="G82" s="15">
        <v>1050357</v>
      </c>
      <c r="H82" s="15"/>
      <c r="I82" s="15">
        <v>11524</v>
      </c>
      <c r="J82" s="15"/>
      <c r="K82" s="15">
        <f t="shared" si="0"/>
        <v>1797411</v>
      </c>
      <c r="L82" s="15"/>
      <c r="M82" s="15">
        <v>1064153</v>
      </c>
      <c r="N82" s="15"/>
      <c r="O82" s="15">
        <v>195754</v>
      </c>
      <c r="P82" s="15"/>
      <c r="Q82" s="15">
        <v>537504</v>
      </c>
      <c r="R82" s="15"/>
      <c r="S82" s="15"/>
      <c r="T82" s="15"/>
      <c r="U82" s="15"/>
    </row>
    <row r="83" spans="1:21" s="18" customFormat="1" ht="13.5" customHeight="1">
      <c r="A83" s="15" t="s">
        <v>122</v>
      </c>
      <c r="B83" s="16"/>
      <c r="C83" s="15">
        <v>0</v>
      </c>
      <c r="D83" s="15"/>
      <c r="E83" s="15">
        <v>538892</v>
      </c>
      <c r="F83" s="15"/>
      <c r="G83" s="15">
        <v>74137</v>
      </c>
      <c r="H83" s="15"/>
      <c r="I83" s="15">
        <v>20831</v>
      </c>
      <c r="J83" s="15"/>
      <c r="K83" s="15">
        <f t="shared" si="0"/>
        <v>633860</v>
      </c>
      <c r="L83" s="15"/>
      <c r="M83" s="15">
        <v>283563</v>
      </c>
      <c r="N83" s="15"/>
      <c r="O83" s="15">
        <v>196319</v>
      </c>
      <c r="P83" s="15"/>
      <c r="Q83" s="15">
        <v>153978</v>
      </c>
      <c r="R83" s="15"/>
      <c r="S83" s="15"/>
      <c r="T83" s="15"/>
      <c r="U83" s="15"/>
    </row>
    <row r="84" spans="1:21" s="18" customFormat="1" ht="13.5" customHeight="1">
      <c r="A84" s="15" t="s">
        <v>106</v>
      </c>
      <c r="B84" s="16"/>
      <c r="C84" s="20">
        <v>5122</v>
      </c>
      <c r="D84" s="15"/>
      <c r="E84" s="20">
        <v>0</v>
      </c>
      <c r="F84" s="15"/>
      <c r="G84" s="20">
        <v>0</v>
      </c>
      <c r="H84" s="15"/>
      <c r="I84" s="20">
        <v>13369</v>
      </c>
      <c r="J84" s="15"/>
      <c r="K84" s="20">
        <f t="shared" si="0"/>
        <v>18491</v>
      </c>
      <c r="L84" s="15"/>
      <c r="M84" s="20">
        <v>13233</v>
      </c>
      <c r="N84" s="15"/>
      <c r="O84" s="20">
        <v>5258</v>
      </c>
      <c r="P84" s="15"/>
      <c r="Q84" s="20">
        <v>0</v>
      </c>
      <c r="R84" s="15"/>
      <c r="S84" s="15"/>
      <c r="T84" s="15"/>
      <c r="U84" s="15"/>
    </row>
    <row r="85" spans="1:21" s="18" customFormat="1" ht="13.5" customHeight="1">
      <c r="A85" s="15"/>
      <c r="B85" s="16"/>
      <c r="C85" s="19"/>
      <c r="D85" s="15"/>
      <c r="E85" s="19"/>
      <c r="F85" s="15"/>
      <c r="G85" s="19"/>
      <c r="H85" s="15"/>
      <c r="I85" s="19"/>
      <c r="J85" s="15"/>
      <c r="K85" s="19"/>
      <c r="L85" s="15"/>
      <c r="M85" s="19"/>
      <c r="N85" s="15"/>
      <c r="O85" s="19"/>
      <c r="P85" s="15"/>
      <c r="Q85" s="19"/>
      <c r="R85" s="15"/>
      <c r="S85" s="15"/>
      <c r="T85" s="15"/>
      <c r="U85" s="15"/>
    </row>
    <row r="86" spans="1:21" s="18" customFormat="1" ht="13.5" customHeight="1">
      <c r="A86" s="15" t="s">
        <v>29</v>
      </c>
      <c r="B86" s="16"/>
      <c r="C86" s="17">
        <f>SUM(C57:C84)</f>
        <v>1837906</v>
      </c>
      <c r="D86" s="15"/>
      <c r="E86" s="17">
        <f>SUM(E57:E84)</f>
        <v>13301579</v>
      </c>
      <c r="F86" s="15"/>
      <c r="G86" s="17">
        <f>SUM(G57:G84)</f>
        <v>6732022</v>
      </c>
      <c r="H86" s="15"/>
      <c r="I86" s="17">
        <f>SUM(I57:I84)</f>
        <v>884321</v>
      </c>
      <c r="J86" s="15"/>
      <c r="K86" s="17">
        <f t="shared" si="0"/>
        <v>22755828</v>
      </c>
      <c r="L86" s="15"/>
      <c r="M86" s="17">
        <f>SUM(M57:M84)</f>
        <v>9548873</v>
      </c>
      <c r="N86" s="15"/>
      <c r="O86" s="17">
        <f>SUM(O57:O84)</f>
        <v>8633727</v>
      </c>
      <c r="P86" s="15"/>
      <c r="Q86" s="17">
        <f>SUM(Q57:Q84)</f>
        <v>4573228</v>
      </c>
      <c r="R86" s="15"/>
      <c r="S86" s="15"/>
      <c r="T86" s="15"/>
      <c r="U86" s="15"/>
    </row>
    <row r="87" spans="1:21" s="18" customFormat="1" ht="13.5" customHeight="1">
      <c r="A87" s="15"/>
      <c r="B87" s="16"/>
      <c r="C87" s="19"/>
      <c r="D87" s="15"/>
      <c r="E87" s="19"/>
      <c r="F87" s="15"/>
      <c r="G87" s="19"/>
      <c r="H87" s="15"/>
      <c r="I87" s="19"/>
      <c r="J87" s="15"/>
      <c r="K87" s="19"/>
      <c r="L87" s="15"/>
      <c r="M87" s="19"/>
      <c r="N87" s="15"/>
      <c r="O87" s="19"/>
      <c r="P87" s="15"/>
      <c r="Q87" s="19"/>
      <c r="R87" s="15"/>
      <c r="S87" s="15"/>
      <c r="T87" s="15"/>
      <c r="U87" s="15"/>
    </row>
    <row r="88" spans="1:21" s="18" customFormat="1" ht="13.5" customHeight="1">
      <c r="A88" s="15" t="s">
        <v>86</v>
      </c>
      <c r="B88" s="16"/>
      <c r="C88" s="19"/>
      <c r="D88" s="15"/>
      <c r="E88" s="19"/>
      <c r="F88" s="15"/>
      <c r="G88" s="19"/>
      <c r="H88" s="15"/>
      <c r="I88" s="19"/>
      <c r="J88" s="15"/>
      <c r="K88" s="19"/>
      <c r="L88" s="15"/>
      <c r="M88" s="19"/>
      <c r="N88" s="15"/>
      <c r="O88" s="19"/>
      <c r="P88" s="15"/>
      <c r="Q88" s="19"/>
      <c r="R88" s="15"/>
      <c r="S88" s="15"/>
      <c r="T88" s="15"/>
      <c r="U88" s="15"/>
    </row>
    <row r="89" spans="1:21" s="18" customFormat="1" ht="13.5" customHeight="1">
      <c r="A89" s="15" t="s">
        <v>100</v>
      </c>
      <c r="B89" s="16"/>
      <c r="C89" s="15">
        <v>241057</v>
      </c>
      <c r="D89" s="15"/>
      <c r="E89" s="15">
        <v>56083</v>
      </c>
      <c r="F89" s="15"/>
      <c r="G89" s="15">
        <v>1235243</v>
      </c>
      <c r="H89" s="15"/>
      <c r="I89" s="15">
        <v>0</v>
      </c>
      <c r="J89" s="15"/>
      <c r="K89" s="19">
        <f t="shared" si="0"/>
        <v>1532383</v>
      </c>
      <c r="L89" s="15"/>
      <c r="M89" s="15">
        <v>711423</v>
      </c>
      <c r="N89" s="15"/>
      <c r="O89" s="15">
        <v>648001</v>
      </c>
      <c r="P89" s="15"/>
      <c r="Q89" s="15">
        <v>172959</v>
      </c>
      <c r="R89" s="15"/>
      <c r="S89" s="15"/>
      <c r="T89" s="15"/>
      <c r="U89" s="15"/>
    </row>
    <row r="90" spans="1:21" s="18" customFormat="1" ht="13.5" customHeight="1">
      <c r="A90" s="15" t="s">
        <v>52</v>
      </c>
      <c r="B90" s="16"/>
      <c r="C90" s="15">
        <v>23686</v>
      </c>
      <c r="D90" s="15"/>
      <c r="E90" s="15">
        <v>335271</v>
      </c>
      <c r="F90" s="15"/>
      <c r="G90" s="15">
        <v>23323</v>
      </c>
      <c r="H90" s="15"/>
      <c r="I90" s="15">
        <v>8544</v>
      </c>
      <c r="J90" s="15"/>
      <c r="K90" s="19">
        <f t="shared" si="0"/>
        <v>390824</v>
      </c>
      <c r="L90" s="15"/>
      <c r="M90" s="15">
        <v>264681</v>
      </c>
      <c r="N90" s="15"/>
      <c r="O90" s="15">
        <v>25385</v>
      </c>
      <c r="P90" s="15"/>
      <c r="Q90" s="15">
        <v>100758</v>
      </c>
      <c r="R90" s="15"/>
      <c r="S90" s="15"/>
      <c r="T90" s="15"/>
      <c r="U90" s="15"/>
    </row>
    <row r="91" spans="1:21" s="18" customFormat="1" ht="13.5" customHeight="1">
      <c r="A91" s="15" t="s">
        <v>101</v>
      </c>
      <c r="B91" s="16"/>
      <c r="C91" s="15">
        <v>0</v>
      </c>
      <c r="D91" s="15"/>
      <c r="E91" s="15">
        <v>0</v>
      </c>
      <c r="F91" s="15"/>
      <c r="G91" s="15">
        <v>73420</v>
      </c>
      <c r="H91" s="15"/>
      <c r="I91" s="15">
        <v>0</v>
      </c>
      <c r="J91" s="15"/>
      <c r="K91" s="19">
        <f t="shared" si="0"/>
        <v>73420</v>
      </c>
      <c r="L91" s="15"/>
      <c r="M91" s="15">
        <v>66522</v>
      </c>
      <c r="N91" s="15"/>
      <c r="O91" s="15">
        <v>2297</v>
      </c>
      <c r="P91" s="15"/>
      <c r="Q91" s="15">
        <v>4601</v>
      </c>
      <c r="R91" s="15"/>
      <c r="S91" s="15"/>
      <c r="T91" s="15"/>
      <c r="U91" s="15"/>
    </row>
    <row r="92" spans="1:21" s="18" customFormat="1" ht="13.5" customHeight="1">
      <c r="A92" s="15" t="s">
        <v>137</v>
      </c>
      <c r="B92" s="16"/>
      <c r="C92" s="15">
        <v>0</v>
      </c>
      <c r="D92" s="15"/>
      <c r="E92" s="15">
        <v>0</v>
      </c>
      <c r="F92" s="15"/>
      <c r="G92" s="15">
        <v>44489</v>
      </c>
      <c r="H92" s="15"/>
      <c r="I92" s="15">
        <v>0</v>
      </c>
      <c r="J92" s="15"/>
      <c r="K92" s="19">
        <f t="shared" si="0"/>
        <v>44489</v>
      </c>
      <c r="L92" s="15"/>
      <c r="M92" s="15">
        <v>15297</v>
      </c>
      <c r="N92" s="15"/>
      <c r="O92" s="15">
        <v>29192</v>
      </c>
      <c r="P92" s="15"/>
      <c r="Q92" s="15">
        <v>0</v>
      </c>
      <c r="R92" s="15"/>
      <c r="S92" s="15"/>
      <c r="T92" s="15"/>
      <c r="U92" s="15"/>
    </row>
    <row r="93" spans="1:21" s="18" customFormat="1" ht="13.5" customHeight="1">
      <c r="A93" s="15" t="s">
        <v>107</v>
      </c>
      <c r="B93" s="16"/>
      <c r="C93" s="15">
        <v>0</v>
      </c>
      <c r="D93" s="15"/>
      <c r="E93" s="15">
        <v>0</v>
      </c>
      <c r="F93" s="15"/>
      <c r="G93" s="15">
        <v>425515</v>
      </c>
      <c r="H93" s="15"/>
      <c r="I93" s="15">
        <v>2809</v>
      </c>
      <c r="J93" s="15"/>
      <c r="K93" s="19">
        <f t="shared" si="0"/>
        <v>428324</v>
      </c>
      <c r="L93" s="15"/>
      <c r="M93" s="15">
        <v>339476</v>
      </c>
      <c r="N93" s="15"/>
      <c r="O93" s="15">
        <v>61373</v>
      </c>
      <c r="P93" s="15"/>
      <c r="Q93" s="15">
        <v>27475</v>
      </c>
      <c r="R93" s="15"/>
      <c r="S93" s="15"/>
      <c r="T93" s="15"/>
      <c r="U93" s="15"/>
    </row>
    <row r="94" spans="1:21" s="18" customFormat="1" ht="13.5" customHeight="1">
      <c r="A94" s="15" t="s">
        <v>99</v>
      </c>
      <c r="B94" s="16"/>
      <c r="C94" s="15">
        <v>0</v>
      </c>
      <c r="D94" s="15"/>
      <c r="E94" s="15">
        <v>0</v>
      </c>
      <c r="F94" s="15"/>
      <c r="G94" s="15">
        <v>14426</v>
      </c>
      <c r="H94" s="15"/>
      <c r="I94" s="15">
        <v>23807</v>
      </c>
      <c r="J94" s="15"/>
      <c r="K94" s="19">
        <f t="shared" si="0"/>
        <v>38233</v>
      </c>
      <c r="L94" s="15"/>
      <c r="M94" s="15">
        <v>29851</v>
      </c>
      <c r="N94" s="15"/>
      <c r="O94" s="15">
        <v>8291</v>
      </c>
      <c r="P94" s="15"/>
      <c r="Q94" s="15">
        <v>91</v>
      </c>
      <c r="R94" s="15"/>
      <c r="S94" s="15"/>
      <c r="T94" s="15"/>
      <c r="U94" s="15"/>
    </row>
    <row r="95" spans="1:21" s="18" customFormat="1" ht="13.5" customHeight="1">
      <c r="A95" s="15" t="s">
        <v>98</v>
      </c>
      <c r="B95" s="16"/>
      <c r="C95" s="20">
        <v>0</v>
      </c>
      <c r="D95" s="15"/>
      <c r="E95" s="20">
        <v>61615</v>
      </c>
      <c r="F95" s="15"/>
      <c r="G95" s="20">
        <v>30642</v>
      </c>
      <c r="H95" s="15"/>
      <c r="I95" s="20">
        <v>36073</v>
      </c>
      <c r="J95" s="15"/>
      <c r="K95" s="20">
        <f t="shared" si="0"/>
        <v>128330</v>
      </c>
      <c r="L95" s="15"/>
      <c r="M95" s="20">
        <v>64409</v>
      </c>
      <c r="N95" s="15"/>
      <c r="O95" s="20">
        <v>38142</v>
      </c>
      <c r="P95" s="15"/>
      <c r="Q95" s="20">
        <v>25779</v>
      </c>
      <c r="R95" s="15"/>
      <c r="S95" s="15"/>
      <c r="T95" s="15"/>
      <c r="U95" s="15"/>
    </row>
    <row r="96" spans="1:21" s="18" customFormat="1" ht="13.5" customHeight="1">
      <c r="A96" s="15"/>
      <c r="B96" s="16"/>
      <c r="C96" s="19"/>
      <c r="D96" s="15"/>
      <c r="E96" s="19"/>
      <c r="F96" s="15"/>
      <c r="G96" s="19"/>
      <c r="H96" s="15"/>
      <c r="I96" s="19"/>
      <c r="J96" s="15"/>
      <c r="K96" s="19"/>
      <c r="L96" s="15"/>
      <c r="M96" s="19"/>
      <c r="N96" s="15"/>
      <c r="O96" s="19"/>
      <c r="P96" s="15"/>
      <c r="Q96" s="19"/>
      <c r="R96" s="15"/>
      <c r="S96" s="15"/>
      <c r="T96" s="15"/>
      <c r="U96" s="15"/>
    </row>
    <row r="97" spans="1:21" s="18" customFormat="1" ht="13.5" customHeight="1">
      <c r="A97" s="15" t="s">
        <v>88</v>
      </c>
      <c r="B97" s="16"/>
      <c r="C97" s="20">
        <f>SUM(C89:C95)</f>
        <v>264743</v>
      </c>
      <c r="D97" s="15"/>
      <c r="E97" s="20">
        <f>SUM(E89:E95)</f>
        <v>452969</v>
      </c>
      <c r="F97" s="15"/>
      <c r="G97" s="20">
        <f>SUM(G89:G95)</f>
        <v>1847058</v>
      </c>
      <c r="H97" s="15"/>
      <c r="I97" s="20">
        <f>SUM(I89:I95)</f>
        <v>71233</v>
      </c>
      <c r="J97" s="15"/>
      <c r="K97" s="20">
        <f>SUM(K89:K95)</f>
        <v>2636003</v>
      </c>
      <c r="L97" s="15"/>
      <c r="M97" s="20">
        <f>SUM(M89:M95)</f>
        <v>1491659</v>
      </c>
      <c r="N97" s="15"/>
      <c r="O97" s="20">
        <f>SUM(O89:O95)</f>
        <v>812681</v>
      </c>
      <c r="P97" s="15"/>
      <c r="Q97" s="20">
        <f>SUM(Q89:Q95)</f>
        <v>331663</v>
      </c>
      <c r="R97" s="15"/>
      <c r="S97" s="15"/>
      <c r="T97" s="15"/>
      <c r="U97" s="15"/>
    </row>
    <row r="98" spans="1:21" s="18" customFormat="1" ht="13.5" customHeight="1">
      <c r="A98" s="15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8" customFormat="1" ht="13.5" customHeight="1">
      <c r="A99" s="15" t="s">
        <v>23</v>
      </c>
      <c r="B99" s="16" t="s">
        <v>14</v>
      </c>
      <c r="C99" s="17">
        <f>SUM(C54+C86+C97)</f>
        <v>2181577</v>
      </c>
      <c r="D99" s="15"/>
      <c r="E99" s="17">
        <f>SUM(E54+E86+E97)</f>
        <v>22865778</v>
      </c>
      <c r="F99" s="15"/>
      <c r="G99" s="17">
        <f>SUM(G54+G86+G97)</f>
        <v>11687864</v>
      </c>
      <c r="H99" s="15"/>
      <c r="I99" s="17">
        <f>SUM(I54+I86+I97)</f>
        <v>2927024</v>
      </c>
      <c r="J99" s="15"/>
      <c r="K99" s="17">
        <f>SUM(K54+K86+K97)</f>
        <v>39662243</v>
      </c>
      <c r="L99" s="15"/>
      <c r="M99" s="17">
        <f>SUM(M54+M86+M97)</f>
        <v>18409563</v>
      </c>
      <c r="N99" s="15"/>
      <c r="O99" s="17">
        <f>SUM(O54+O86+O97)</f>
        <v>13511012</v>
      </c>
      <c r="P99" s="15"/>
      <c r="Q99" s="17">
        <f>SUM(Q54+Q86+Q97)</f>
        <v>7741668</v>
      </c>
      <c r="R99" s="15"/>
      <c r="S99" s="15"/>
      <c r="T99" s="15"/>
      <c r="U99" s="15"/>
    </row>
    <row r="100" spans="1:21" s="18" customFormat="1" ht="13.5" customHeight="1">
      <c r="A100" s="15"/>
      <c r="B100" s="16"/>
      <c r="C100" s="21"/>
      <c r="D100" s="21"/>
      <c r="E100" s="21"/>
      <c r="F100" s="21"/>
      <c r="G100" s="21"/>
      <c r="H100" s="21"/>
      <c r="I100" s="21"/>
      <c r="J100" s="21"/>
      <c r="K100" s="15"/>
      <c r="L100" s="21"/>
      <c r="M100" s="21"/>
      <c r="N100" s="21"/>
      <c r="O100" s="21"/>
      <c r="P100" s="21"/>
      <c r="Q100" s="21"/>
      <c r="R100" s="15"/>
      <c r="S100" s="15"/>
      <c r="T100" s="15"/>
      <c r="U100" s="15"/>
    </row>
    <row r="101" spans="1:21" s="18" customFormat="1" ht="13.5" customHeight="1">
      <c r="A101" s="15" t="s">
        <v>17</v>
      </c>
      <c r="B101" s="16" t="s">
        <v>14</v>
      </c>
      <c r="C101" s="15" t="s">
        <v>0</v>
      </c>
      <c r="D101" s="15"/>
      <c r="E101" s="15" t="s">
        <v>0</v>
      </c>
      <c r="F101" s="15"/>
      <c r="G101" s="15"/>
      <c r="H101" s="15"/>
      <c r="I101" s="15" t="s">
        <v>0</v>
      </c>
      <c r="J101" s="15"/>
      <c r="K101" s="15"/>
      <c r="L101" s="15"/>
      <c r="M101" s="15" t="s">
        <v>0</v>
      </c>
      <c r="N101" s="15"/>
      <c r="O101" s="15" t="s">
        <v>0</v>
      </c>
      <c r="P101" s="15"/>
      <c r="Q101" s="15" t="s">
        <v>0</v>
      </c>
      <c r="R101" s="15"/>
      <c r="S101" s="15"/>
      <c r="T101" s="15"/>
      <c r="U101" s="15"/>
    </row>
    <row r="102" spans="1:21" s="18" customFormat="1" ht="13.5" customHeight="1">
      <c r="A102" s="15" t="s">
        <v>65</v>
      </c>
      <c r="B102" s="16" t="s">
        <v>14</v>
      </c>
      <c r="C102" s="15">
        <v>0</v>
      </c>
      <c r="D102" s="15"/>
      <c r="E102" s="15">
        <v>0</v>
      </c>
      <c r="F102" s="15"/>
      <c r="G102" s="15">
        <v>61777</v>
      </c>
      <c r="H102" s="15"/>
      <c r="I102" s="15">
        <v>0</v>
      </c>
      <c r="J102" s="19"/>
      <c r="K102" s="19">
        <f t="shared" si="0"/>
        <v>61777</v>
      </c>
      <c r="L102" s="19"/>
      <c r="M102" s="15">
        <v>53846</v>
      </c>
      <c r="N102" s="15"/>
      <c r="O102" s="15">
        <v>7931</v>
      </c>
      <c r="P102" s="15"/>
      <c r="Q102" s="15">
        <v>0</v>
      </c>
      <c r="R102" s="15"/>
      <c r="S102" s="15"/>
      <c r="T102" s="15"/>
      <c r="U102" s="15"/>
    </row>
    <row r="103" spans="1:21" s="18" customFormat="1" ht="13.5" customHeight="1">
      <c r="A103" s="15" t="s">
        <v>120</v>
      </c>
      <c r="B103" s="16"/>
      <c r="C103" s="15">
        <v>26897</v>
      </c>
      <c r="D103" s="15"/>
      <c r="E103" s="15">
        <v>0</v>
      </c>
      <c r="F103" s="15"/>
      <c r="G103" s="15">
        <v>0</v>
      </c>
      <c r="H103" s="15"/>
      <c r="I103" s="15">
        <v>0</v>
      </c>
      <c r="J103" s="15"/>
      <c r="K103" s="19">
        <f t="shared" si="0"/>
        <v>26897</v>
      </c>
      <c r="L103" s="15"/>
      <c r="M103" s="15">
        <v>8456</v>
      </c>
      <c r="N103" s="15"/>
      <c r="O103" s="15">
        <v>0</v>
      </c>
      <c r="P103" s="15"/>
      <c r="Q103" s="15">
        <v>18441</v>
      </c>
      <c r="R103" s="15"/>
      <c r="S103" s="15"/>
      <c r="T103" s="15"/>
      <c r="U103" s="15"/>
    </row>
    <row r="104" spans="1:21" s="18" customFormat="1" ht="13.5" customHeight="1">
      <c r="A104" s="15" t="s">
        <v>121</v>
      </c>
      <c r="B104" s="16"/>
      <c r="C104" s="32">
        <v>2469419</v>
      </c>
      <c r="D104" s="15"/>
      <c r="E104" s="32">
        <v>0</v>
      </c>
      <c r="F104" s="15"/>
      <c r="G104" s="32">
        <v>2531</v>
      </c>
      <c r="H104" s="15"/>
      <c r="I104" s="32">
        <v>0</v>
      </c>
      <c r="J104" s="19"/>
      <c r="K104" s="32">
        <f t="shared" si="0"/>
        <v>2471950</v>
      </c>
      <c r="L104" s="19"/>
      <c r="M104" s="32">
        <v>1491308</v>
      </c>
      <c r="N104" s="19"/>
      <c r="O104" s="32">
        <v>540407</v>
      </c>
      <c r="P104" s="19"/>
      <c r="Q104" s="32">
        <v>440235</v>
      </c>
      <c r="R104" s="15"/>
      <c r="S104" s="15"/>
      <c r="T104" s="15"/>
      <c r="U104" s="15"/>
    </row>
    <row r="105" spans="1:21" s="18" customFormat="1" ht="13.5" customHeight="1">
      <c r="A105" s="15"/>
      <c r="B105" s="16"/>
      <c r="C105" s="21"/>
      <c r="D105" s="21"/>
      <c r="E105" s="21"/>
      <c r="F105" s="21"/>
      <c r="G105" s="21"/>
      <c r="H105" s="21"/>
      <c r="I105" s="21"/>
      <c r="J105" s="21"/>
      <c r="K105" s="15"/>
      <c r="L105" s="21"/>
      <c r="M105" s="21"/>
      <c r="N105" s="21"/>
      <c r="O105" s="21"/>
      <c r="P105" s="21"/>
      <c r="Q105" s="21"/>
      <c r="R105" s="15"/>
      <c r="S105" s="15"/>
      <c r="T105" s="15"/>
      <c r="U105" s="15"/>
    </row>
    <row r="106" spans="1:21" s="18" customFormat="1" ht="13.5" customHeight="1">
      <c r="A106" s="15" t="s">
        <v>73</v>
      </c>
      <c r="B106" s="16" t="s">
        <v>14</v>
      </c>
      <c r="C106" s="17">
        <f>SUM(C102:C104)</f>
        <v>2496316</v>
      </c>
      <c r="D106" s="15"/>
      <c r="E106" s="17">
        <f>SUM(E102:E104)</f>
        <v>0</v>
      </c>
      <c r="F106" s="15"/>
      <c r="G106" s="17">
        <f>SUM(G102:G104)</f>
        <v>64308</v>
      </c>
      <c r="H106" s="15"/>
      <c r="I106" s="17">
        <f>SUM(I102:I104)</f>
        <v>0</v>
      </c>
      <c r="J106" s="15"/>
      <c r="K106" s="17">
        <f>IF(SUM(C106:I106)=SUM(M106:Q106),SUM(M106:Q106),SUM(M106:Q106)-SUM(C106:I106))</f>
        <v>2560624</v>
      </c>
      <c r="L106" s="15"/>
      <c r="M106" s="17">
        <f>SUM(M102:M104)</f>
        <v>1553610</v>
      </c>
      <c r="N106" s="15"/>
      <c r="O106" s="17">
        <f>SUM(O102:O104)</f>
        <v>548338</v>
      </c>
      <c r="P106" s="15"/>
      <c r="Q106" s="17">
        <f>SUM(Q102:Q104)</f>
        <v>458676</v>
      </c>
      <c r="R106" s="15"/>
      <c r="S106" s="15"/>
      <c r="T106" s="15"/>
      <c r="U106" s="15"/>
    </row>
    <row r="107" spans="1:21" s="18" customFormat="1" ht="13.5" customHeight="1">
      <c r="A107" s="15"/>
      <c r="B107" s="16" t="s">
        <v>14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s="18" customFormat="1" ht="13.5" customHeight="1">
      <c r="A108" s="15" t="s">
        <v>18</v>
      </c>
      <c r="B108" s="16" t="s">
        <v>14</v>
      </c>
      <c r="C108" s="15" t="s">
        <v>14</v>
      </c>
      <c r="D108" s="15"/>
      <c r="E108" s="15" t="s">
        <v>14</v>
      </c>
      <c r="F108" s="15" t="s">
        <v>14</v>
      </c>
      <c r="G108" s="15" t="s">
        <v>14</v>
      </c>
      <c r="H108" s="15" t="s">
        <v>14</v>
      </c>
      <c r="I108" s="15" t="s">
        <v>14</v>
      </c>
      <c r="J108" s="15" t="s">
        <v>14</v>
      </c>
      <c r="K108" s="15"/>
      <c r="L108" s="15" t="s">
        <v>14</v>
      </c>
      <c r="M108" s="15" t="s">
        <v>14</v>
      </c>
      <c r="N108" s="15" t="s">
        <v>14</v>
      </c>
      <c r="O108" s="15" t="s">
        <v>14</v>
      </c>
      <c r="P108" s="15" t="s">
        <v>14</v>
      </c>
      <c r="Q108" s="15" t="s">
        <v>14</v>
      </c>
      <c r="R108" s="15"/>
      <c r="S108" s="15"/>
      <c r="T108" s="15"/>
      <c r="U108" s="15"/>
    </row>
    <row r="109" spans="1:21" s="18" customFormat="1" ht="13.5" customHeight="1">
      <c r="A109" s="15" t="s">
        <v>24</v>
      </c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s="18" customFormat="1" ht="13.5" customHeight="1">
      <c r="A110" s="15" t="s">
        <v>31</v>
      </c>
      <c r="B110" s="16"/>
      <c r="C110" s="15">
        <v>0</v>
      </c>
      <c r="D110" s="15"/>
      <c r="E110" s="15">
        <v>0</v>
      </c>
      <c r="F110" s="15"/>
      <c r="G110" s="15">
        <v>0</v>
      </c>
      <c r="H110" s="15"/>
      <c r="I110" s="15">
        <v>20315</v>
      </c>
      <c r="J110" s="15"/>
      <c r="K110" s="15">
        <f aca="true" t="shared" si="1" ref="K110:K170">IF(SUM(C110:I110)=SUM(M110:Q110),SUM(M110:Q110),SUM(M110:Q110)-SUM(C110:I110))</f>
        <v>20315</v>
      </c>
      <c r="L110" s="15"/>
      <c r="M110" s="15">
        <v>0</v>
      </c>
      <c r="N110" s="15"/>
      <c r="O110" s="15">
        <v>20315</v>
      </c>
      <c r="P110" s="15"/>
      <c r="Q110" s="15">
        <v>0</v>
      </c>
      <c r="R110" s="15"/>
      <c r="S110" s="15"/>
      <c r="T110" s="15"/>
      <c r="U110" s="15"/>
    </row>
    <row r="111" spans="1:21" s="18" customFormat="1" ht="13.5" customHeight="1">
      <c r="A111" s="15" t="s">
        <v>32</v>
      </c>
      <c r="B111" s="16"/>
      <c r="C111" s="15">
        <v>0</v>
      </c>
      <c r="D111" s="15"/>
      <c r="E111" s="15">
        <v>0</v>
      </c>
      <c r="F111" s="15"/>
      <c r="G111" s="15">
        <v>0</v>
      </c>
      <c r="H111" s="15"/>
      <c r="I111" s="15">
        <v>119009</v>
      </c>
      <c r="J111" s="15"/>
      <c r="K111" s="15">
        <f t="shared" si="1"/>
        <v>119009</v>
      </c>
      <c r="L111" s="15"/>
      <c r="M111" s="15">
        <v>114932</v>
      </c>
      <c r="N111" s="15"/>
      <c r="O111" s="15">
        <v>4077</v>
      </c>
      <c r="P111" s="15"/>
      <c r="Q111" s="15">
        <v>0</v>
      </c>
      <c r="R111" s="15"/>
      <c r="S111" s="15"/>
      <c r="T111" s="15"/>
      <c r="U111" s="15"/>
    </row>
    <row r="112" spans="1:21" s="18" customFormat="1" ht="13.5" customHeight="1">
      <c r="A112" s="15" t="s">
        <v>126</v>
      </c>
      <c r="B112" s="16"/>
      <c r="C112" s="20">
        <v>0</v>
      </c>
      <c r="D112" s="15"/>
      <c r="E112" s="20">
        <v>0</v>
      </c>
      <c r="F112" s="15"/>
      <c r="G112" s="20">
        <v>0</v>
      </c>
      <c r="H112" s="15"/>
      <c r="I112" s="20">
        <v>12168</v>
      </c>
      <c r="J112" s="15"/>
      <c r="K112" s="20">
        <f t="shared" si="1"/>
        <v>12168</v>
      </c>
      <c r="L112" s="15"/>
      <c r="M112" s="20">
        <v>12168</v>
      </c>
      <c r="N112" s="15"/>
      <c r="O112" s="20">
        <v>0</v>
      </c>
      <c r="P112" s="15"/>
      <c r="Q112" s="20">
        <v>0</v>
      </c>
      <c r="R112" s="15"/>
      <c r="S112" s="15"/>
      <c r="T112" s="15"/>
      <c r="U112" s="15"/>
    </row>
    <row r="113" spans="1:21" s="18" customFormat="1" ht="13.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18" customFormat="1" ht="13.5" customHeight="1">
      <c r="A114" s="15" t="s">
        <v>25</v>
      </c>
      <c r="B114" s="16"/>
      <c r="C114" s="17">
        <f>SUM(C110:C112)</f>
        <v>0</v>
      </c>
      <c r="D114" s="15"/>
      <c r="E114" s="17">
        <f>SUM(E110:E112)</f>
        <v>0</v>
      </c>
      <c r="F114" s="15"/>
      <c r="G114" s="17">
        <f>SUM(G110:G112)</f>
        <v>0</v>
      </c>
      <c r="H114" s="15"/>
      <c r="I114" s="17">
        <f>SUM(I110:I112)</f>
        <v>151492</v>
      </c>
      <c r="J114" s="15"/>
      <c r="K114" s="17">
        <f t="shared" si="1"/>
        <v>151492</v>
      </c>
      <c r="L114" s="15"/>
      <c r="M114" s="17">
        <f>SUM(M110:M112)</f>
        <v>127100</v>
      </c>
      <c r="N114" s="15"/>
      <c r="O114" s="17">
        <f>SUM(O110:O112)</f>
        <v>24392</v>
      </c>
      <c r="P114" s="15"/>
      <c r="Q114" s="17">
        <f>SUM(Q110:Q112)</f>
        <v>0</v>
      </c>
      <c r="R114" s="15"/>
      <c r="S114" s="15"/>
      <c r="T114" s="15"/>
      <c r="U114" s="15"/>
    </row>
    <row r="115" spans="1:21" s="18" customFormat="1" ht="13.5" customHeight="1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s="18" customFormat="1" ht="13.5" customHeight="1">
      <c r="A116" s="15" t="s">
        <v>26</v>
      </c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s="18" customFormat="1" ht="13.5" customHeight="1">
      <c r="A117" s="15" t="s">
        <v>138</v>
      </c>
      <c r="B117" s="16"/>
      <c r="C117" s="15">
        <v>0</v>
      </c>
      <c r="D117" s="15"/>
      <c r="E117" s="15">
        <v>0</v>
      </c>
      <c r="F117" s="15"/>
      <c r="G117" s="15">
        <v>0</v>
      </c>
      <c r="H117" s="15"/>
      <c r="I117" s="15">
        <v>2609</v>
      </c>
      <c r="J117" s="15"/>
      <c r="K117" s="15">
        <f t="shared" si="1"/>
        <v>2609</v>
      </c>
      <c r="L117" s="15"/>
      <c r="M117" s="15">
        <v>0</v>
      </c>
      <c r="N117" s="15"/>
      <c r="O117" s="15">
        <v>2609</v>
      </c>
      <c r="P117" s="15"/>
      <c r="Q117" s="15">
        <v>0</v>
      </c>
      <c r="R117" s="15"/>
      <c r="S117" s="15"/>
      <c r="T117" s="15"/>
      <c r="U117" s="15"/>
    </row>
    <row r="118" spans="1:21" s="18" customFormat="1" ht="13.5" customHeight="1">
      <c r="A118" s="15" t="s">
        <v>127</v>
      </c>
      <c r="B118" s="16"/>
      <c r="C118" s="15">
        <v>0</v>
      </c>
      <c r="D118" s="15"/>
      <c r="E118" s="15">
        <v>0</v>
      </c>
      <c r="F118" s="15"/>
      <c r="G118" s="15">
        <v>0</v>
      </c>
      <c r="H118" s="15"/>
      <c r="I118" s="15">
        <v>27600</v>
      </c>
      <c r="J118" s="15"/>
      <c r="K118" s="15">
        <f t="shared" si="1"/>
        <v>27600</v>
      </c>
      <c r="L118" s="15"/>
      <c r="M118" s="15">
        <v>27600</v>
      </c>
      <c r="N118" s="15"/>
      <c r="O118" s="15">
        <v>0</v>
      </c>
      <c r="P118" s="15"/>
      <c r="Q118" s="15">
        <v>0</v>
      </c>
      <c r="R118" s="15"/>
      <c r="S118" s="15"/>
      <c r="T118" s="15"/>
      <c r="U118" s="15"/>
    </row>
    <row r="119" spans="1:21" s="18" customFormat="1" ht="13.5" customHeight="1">
      <c r="A119" s="15" t="s">
        <v>128</v>
      </c>
      <c r="B119" s="16"/>
      <c r="C119" s="15">
        <v>0</v>
      </c>
      <c r="D119" s="15"/>
      <c r="E119" s="15">
        <v>0</v>
      </c>
      <c r="F119" s="15"/>
      <c r="G119" s="15">
        <v>0</v>
      </c>
      <c r="H119" s="15"/>
      <c r="I119" s="15">
        <v>888658</v>
      </c>
      <c r="J119" s="15"/>
      <c r="K119" s="15">
        <f t="shared" si="1"/>
        <v>888658</v>
      </c>
      <c r="L119" s="15"/>
      <c r="M119" s="15">
        <v>684700</v>
      </c>
      <c r="N119" s="15"/>
      <c r="O119" s="15">
        <v>203958</v>
      </c>
      <c r="P119" s="15"/>
      <c r="Q119" s="15">
        <v>0</v>
      </c>
      <c r="R119" s="15"/>
      <c r="S119" s="15"/>
      <c r="T119" s="15"/>
      <c r="U119" s="15"/>
    </row>
    <row r="120" spans="1:21" s="18" customFormat="1" ht="13.5" customHeight="1">
      <c r="A120" s="15" t="s">
        <v>55</v>
      </c>
      <c r="B120" s="16"/>
      <c r="C120" s="15">
        <v>0</v>
      </c>
      <c r="D120" s="15"/>
      <c r="E120" s="15">
        <v>0</v>
      </c>
      <c r="F120" s="15"/>
      <c r="G120" s="15">
        <v>0</v>
      </c>
      <c r="H120" s="15"/>
      <c r="I120" s="15">
        <v>7000</v>
      </c>
      <c r="J120" s="15"/>
      <c r="K120" s="15">
        <f t="shared" si="1"/>
        <v>7000</v>
      </c>
      <c r="L120" s="15"/>
      <c r="M120" s="15">
        <v>0</v>
      </c>
      <c r="N120" s="15"/>
      <c r="O120" s="15">
        <v>7000</v>
      </c>
      <c r="P120" s="15"/>
      <c r="Q120" s="15">
        <v>0</v>
      </c>
      <c r="R120" s="15"/>
      <c r="S120" s="15"/>
      <c r="T120" s="15"/>
      <c r="U120" s="15"/>
    </row>
    <row r="121" spans="1:21" s="18" customFormat="1" ht="13.5" customHeight="1">
      <c r="A121" s="15" t="s">
        <v>108</v>
      </c>
      <c r="B121" s="16"/>
      <c r="C121" s="17">
        <v>0</v>
      </c>
      <c r="D121" s="15"/>
      <c r="E121" s="17">
        <v>0</v>
      </c>
      <c r="F121" s="15"/>
      <c r="G121" s="17">
        <v>0</v>
      </c>
      <c r="H121" s="15"/>
      <c r="I121" s="17">
        <v>-8</v>
      </c>
      <c r="J121" s="15"/>
      <c r="K121" s="17">
        <f t="shared" si="1"/>
        <v>-8</v>
      </c>
      <c r="L121" s="15"/>
      <c r="M121" s="17">
        <v>0</v>
      </c>
      <c r="N121" s="15"/>
      <c r="O121" s="17">
        <v>-8</v>
      </c>
      <c r="P121" s="15"/>
      <c r="Q121" s="17">
        <v>0</v>
      </c>
      <c r="R121" s="15"/>
      <c r="S121" s="15"/>
      <c r="T121" s="15"/>
      <c r="U121" s="15"/>
    </row>
    <row r="122" spans="1:21" s="18" customFormat="1" ht="13.5" customHeight="1">
      <c r="A122" s="15"/>
      <c r="B122" s="16"/>
      <c r="C122" s="19"/>
      <c r="D122" s="15"/>
      <c r="E122" s="19"/>
      <c r="F122" s="15"/>
      <c r="G122" s="19"/>
      <c r="H122" s="15"/>
      <c r="I122" s="19"/>
      <c r="J122" s="15"/>
      <c r="K122" s="19"/>
      <c r="L122" s="15"/>
      <c r="M122" s="19"/>
      <c r="N122" s="15"/>
      <c r="O122" s="19"/>
      <c r="P122" s="15"/>
      <c r="Q122" s="19"/>
      <c r="R122" s="15"/>
      <c r="S122" s="15"/>
      <c r="T122" s="15"/>
      <c r="U122" s="15"/>
    </row>
    <row r="123" spans="1:21" s="18" customFormat="1" ht="13.5" customHeight="1">
      <c r="A123" s="15" t="s">
        <v>27</v>
      </c>
      <c r="B123" s="16"/>
      <c r="C123" s="17">
        <f>SUM(C117:C122)</f>
        <v>0</v>
      </c>
      <c r="D123" s="15"/>
      <c r="E123" s="17">
        <f>SUM(E117:E122)</f>
        <v>0</v>
      </c>
      <c r="F123" s="15"/>
      <c r="G123" s="17">
        <f>SUM(G117:G122)</f>
        <v>0</v>
      </c>
      <c r="H123" s="15"/>
      <c r="I123" s="17">
        <f>SUM(I117:I122)</f>
        <v>925859</v>
      </c>
      <c r="J123" s="15"/>
      <c r="K123" s="17">
        <f t="shared" si="1"/>
        <v>925859</v>
      </c>
      <c r="L123" s="15"/>
      <c r="M123" s="17">
        <f>SUM(M117:M122)</f>
        <v>712300</v>
      </c>
      <c r="N123" s="15"/>
      <c r="O123" s="17">
        <f>SUM(O117:O122)</f>
        <v>213559</v>
      </c>
      <c r="P123" s="15"/>
      <c r="Q123" s="17">
        <f>SUM(Q117:Q122)</f>
        <v>0</v>
      </c>
      <c r="R123" s="15"/>
      <c r="S123" s="15"/>
      <c r="T123" s="15"/>
      <c r="U123" s="15"/>
    </row>
    <row r="124" spans="1:21" s="18" customFormat="1" ht="13.5" customHeight="1">
      <c r="A124" s="15"/>
      <c r="B124" s="16"/>
      <c r="C124" s="19"/>
      <c r="D124" s="15"/>
      <c r="E124" s="19"/>
      <c r="F124" s="15"/>
      <c r="G124" s="19"/>
      <c r="H124" s="15"/>
      <c r="I124" s="19"/>
      <c r="J124" s="15"/>
      <c r="K124" s="19"/>
      <c r="L124" s="15"/>
      <c r="M124" s="19"/>
      <c r="N124" s="15"/>
      <c r="O124" s="19"/>
      <c r="P124" s="15"/>
      <c r="Q124" s="19"/>
      <c r="R124" s="15"/>
      <c r="S124" s="15"/>
      <c r="T124" s="15"/>
      <c r="U124" s="15"/>
    </row>
    <row r="125" spans="1:21" s="18" customFormat="1" ht="13.5" customHeight="1">
      <c r="A125" s="15" t="s">
        <v>130</v>
      </c>
      <c r="B125" s="16"/>
      <c r="C125" s="20">
        <v>0</v>
      </c>
      <c r="D125" s="15"/>
      <c r="E125" s="20">
        <v>0</v>
      </c>
      <c r="F125" s="15"/>
      <c r="G125" s="20">
        <v>0</v>
      </c>
      <c r="H125" s="15"/>
      <c r="I125" s="20">
        <v>13800</v>
      </c>
      <c r="J125" s="15"/>
      <c r="K125" s="20">
        <f t="shared" si="1"/>
        <v>13800</v>
      </c>
      <c r="L125" s="15"/>
      <c r="M125" s="20">
        <v>13800</v>
      </c>
      <c r="N125" s="15"/>
      <c r="O125" s="20">
        <v>0</v>
      </c>
      <c r="P125" s="15"/>
      <c r="Q125" s="20">
        <v>0</v>
      </c>
      <c r="R125" s="15"/>
      <c r="S125" s="15"/>
      <c r="T125" s="15"/>
      <c r="U125" s="15"/>
    </row>
    <row r="126" spans="1:21" s="18" customFormat="1" ht="13.5" customHeight="1">
      <c r="A126" s="15"/>
      <c r="B126" s="16"/>
      <c r="C126" s="19"/>
      <c r="D126" s="15"/>
      <c r="E126" s="19"/>
      <c r="F126" s="15"/>
      <c r="G126" s="19"/>
      <c r="H126" s="15"/>
      <c r="I126" s="19"/>
      <c r="J126" s="15"/>
      <c r="K126" s="19"/>
      <c r="L126" s="15"/>
      <c r="M126" s="19"/>
      <c r="N126" s="15"/>
      <c r="O126" s="19"/>
      <c r="P126" s="15"/>
      <c r="Q126" s="19"/>
      <c r="R126" s="15"/>
      <c r="S126" s="15"/>
      <c r="T126" s="15"/>
      <c r="U126" s="15"/>
    </row>
    <row r="127" spans="1:21" s="18" customFormat="1" ht="13.5" customHeight="1">
      <c r="A127" s="15" t="s">
        <v>139</v>
      </c>
      <c r="B127" s="16"/>
      <c r="C127" s="20">
        <v>0</v>
      </c>
      <c r="D127" s="15"/>
      <c r="E127" s="20">
        <v>0</v>
      </c>
      <c r="F127" s="15"/>
      <c r="G127" s="20">
        <v>0</v>
      </c>
      <c r="H127" s="15"/>
      <c r="I127" s="20">
        <v>131</v>
      </c>
      <c r="J127" s="15"/>
      <c r="K127" s="20">
        <f>IF(SUM(C127:I127)=SUM(M127:Q127),SUM(M127:Q127),SUM(M127:Q127)-SUM(C127:I127))</f>
        <v>131</v>
      </c>
      <c r="L127" s="15"/>
      <c r="M127" s="20">
        <v>0</v>
      </c>
      <c r="N127" s="15"/>
      <c r="O127" s="20">
        <v>131</v>
      </c>
      <c r="P127" s="15"/>
      <c r="Q127" s="20">
        <v>0</v>
      </c>
      <c r="R127" s="15"/>
      <c r="S127" s="15"/>
      <c r="T127" s="15"/>
      <c r="U127" s="15"/>
    </row>
    <row r="128" spans="1:21" s="18" customFormat="1" ht="13.5" customHeight="1">
      <c r="A128" s="15"/>
      <c r="B128" s="16"/>
      <c r="C128" s="19"/>
      <c r="D128" s="15"/>
      <c r="E128" s="19"/>
      <c r="F128" s="15"/>
      <c r="G128" s="19"/>
      <c r="H128" s="15"/>
      <c r="I128" s="19"/>
      <c r="J128" s="15"/>
      <c r="K128" s="19"/>
      <c r="L128" s="15"/>
      <c r="M128" s="19"/>
      <c r="N128" s="15"/>
      <c r="O128" s="19"/>
      <c r="P128" s="15"/>
      <c r="Q128" s="19"/>
      <c r="R128" s="15"/>
      <c r="S128" s="15"/>
      <c r="T128" s="15"/>
      <c r="U128" s="15"/>
    </row>
    <row r="129" spans="1:21" s="18" customFormat="1" ht="13.5" customHeight="1">
      <c r="A129" s="15" t="s">
        <v>89</v>
      </c>
      <c r="B129" s="16"/>
      <c r="C129" s="19"/>
      <c r="D129" s="15"/>
      <c r="E129" s="19"/>
      <c r="F129" s="15"/>
      <c r="G129" s="19"/>
      <c r="H129" s="15"/>
      <c r="I129" s="19"/>
      <c r="J129" s="15"/>
      <c r="K129" s="19"/>
      <c r="L129" s="15"/>
      <c r="M129" s="19"/>
      <c r="N129" s="15"/>
      <c r="O129" s="19"/>
      <c r="P129" s="15"/>
      <c r="Q129" s="19"/>
      <c r="R129" s="15"/>
      <c r="S129" s="15"/>
      <c r="T129" s="15"/>
      <c r="U129" s="15"/>
    </row>
    <row r="130" spans="1:21" s="18" customFormat="1" ht="13.5" customHeight="1">
      <c r="A130" s="15" t="s">
        <v>87</v>
      </c>
      <c r="B130" s="16"/>
      <c r="C130" s="19">
        <v>0</v>
      </c>
      <c r="D130" s="15"/>
      <c r="E130" s="19">
        <v>0</v>
      </c>
      <c r="F130" s="15"/>
      <c r="G130" s="19">
        <v>0</v>
      </c>
      <c r="H130" s="15"/>
      <c r="I130" s="19">
        <v>116113</v>
      </c>
      <c r="J130" s="15"/>
      <c r="K130" s="19">
        <f t="shared" si="1"/>
        <v>116113</v>
      </c>
      <c r="L130" s="15"/>
      <c r="M130" s="19">
        <v>101922</v>
      </c>
      <c r="N130" s="15"/>
      <c r="O130" s="19">
        <v>14191</v>
      </c>
      <c r="P130" s="15"/>
      <c r="Q130" s="19">
        <v>0</v>
      </c>
      <c r="R130" s="15"/>
      <c r="S130" s="15"/>
      <c r="T130" s="15"/>
      <c r="U130" s="15"/>
    </row>
    <row r="131" spans="1:21" s="18" customFormat="1" ht="13.5" customHeight="1">
      <c r="A131" s="15" t="s">
        <v>131</v>
      </c>
      <c r="B131" s="16"/>
      <c r="C131" s="20">
        <v>0</v>
      </c>
      <c r="D131" s="15"/>
      <c r="E131" s="20">
        <v>0</v>
      </c>
      <c r="F131" s="15"/>
      <c r="G131" s="20">
        <v>0</v>
      </c>
      <c r="H131" s="15"/>
      <c r="I131" s="20">
        <v>25300</v>
      </c>
      <c r="J131" s="15"/>
      <c r="K131" s="20">
        <f t="shared" si="1"/>
        <v>25300</v>
      </c>
      <c r="L131" s="15"/>
      <c r="M131" s="20">
        <v>25300</v>
      </c>
      <c r="N131" s="15"/>
      <c r="O131" s="20">
        <v>0</v>
      </c>
      <c r="P131" s="15"/>
      <c r="Q131" s="20">
        <v>0</v>
      </c>
      <c r="R131" s="15"/>
      <c r="S131" s="15"/>
      <c r="T131" s="15"/>
      <c r="U131" s="15"/>
    </row>
    <row r="132" spans="1:21" s="18" customFormat="1" ht="13.5" customHeight="1">
      <c r="A132" s="15" t="s">
        <v>0</v>
      </c>
      <c r="B132" s="16"/>
      <c r="C132" s="19"/>
      <c r="D132" s="15"/>
      <c r="E132" s="19"/>
      <c r="F132" s="15"/>
      <c r="G132" s="19"/>
      <c r="H132" s="15"/>
      <c r="I132" s="19"/>
      <c r="J132" s="15"/>
      <c r="K132" s="19"/>
      <c r="L132" s="15"/>
      <c r="M132" s="19"/>
      <c r="N132" s="15"/>
      <c r="O132" s="19"/>
      <c r="P132" s="15"/>
      <c r="Q132" s="19"/>
      <c r="R132" s="15"/>
      <c r="S132" s="15"/>
      <c r="T132" s="15"/>
      <c r="U132" s="15"/>
    </row>
    <row r="133" spans="1:21" s="18" customFormat="1" ht="13.5" customHeight="1">
      <c r="A133" s="15" t="s">
        <v>113</v>
      </c>
      <c r="B133" s="16"/>
      <c r="C133" s="20">
        <f>SUM(C130:C132)</f>
        <v>0</v>
      </c>
      <c r="D133" s="15"/>
      <c r="E133" s="20">
        <f>SUM(E130:E132)</f>
        <v>0</v>
      </c>
      <c r="F133" s="15"/>
      <c r="G133" s="20">
        <f>SUM(G130:G132)</f>
        <v>0</v>
      </c>
      <c r="H133" s="15"/>
      <c r="I133" s="20">
        <f>SUM(I130:I132)</f>
        <v>141413</v>
      </c>
      <c r="J133" s="15"/>
      <c r="K133" s="20">
        <f>SUM(K130:K132)</f>
        <v>141413</v>
      </c>
      <c r="L133" s="15"/>
      <c r="M133" s="20">
        <f>SUM(M130:M132)</f>
        <v>127222</v>
      </c>
      <c r="N133" s="15"/>
      <c r="O133" s="20">
        <f>SUM(O130:O132)</f>
        <v>14191</v>
      </c>
      <c r="P133" s="15"/>
      <c r="Q133" s="20">
        <f>SUM(Q130:Q132)</f>
        <v>0</v>
      </c>
      <c r="R133" s="15"/>
      <c r="S133" s="15"/>
      <c r="T133" s="15"/>
      <c r="U133" s="15"/>
    </row>
    <row r="134" spans="1:21" s="18" customFormat="1" ht="13.5" customHeight="1">
      <c r="A134" s="15"/>
      <c r="B134" s="1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s="18" customFormat="1" ht="13.5" customHeight="1">
      <c r="A135" s="15" t="s">
        <v>74</v>
      </c>
      <c r="B135" s="16" t="s">
        <v>14</v>
      </c>
      <c r="C135" s="17">
        <f>SUM(C114+C123+C133+C125+C127)</f>
        <v>0</v>
      </c>
      <c r="D135" s="15" t="s">
        <v>0</v>
      </c>
      <c r="E135" s="17">
        <f>SUM(E114+E123+E133+E125+E127)</f>
        <v>0</v>
      </c>
      <c r="F135" s="15"/>
      <c r="G135" s="17">
        <f>SUM(G114+G123+G133+G125+G127)</f>
        <v>0</v>
      </c>
      <c r="H135" s="15"/>
      <c r="I135" s="17">
        <f>SUM(I114+I123+I133+I125+I127)</f>
        <v>1232695</v>
      </c>
      <c r="J135" s="15"/>
      <c r="K135" s="17">
        <f t="shared" si="1"/>
        <v>1232695</v>
      </c>
      <c r="L135" s="15"/>
      <c r="M135" s="17">
        <f>SUM(M114+M123+M133+M125+M127)</f>
        <v>980422</v>
      </c>
      <c r="N135" s="15"/>
      <c r="O135" s="17">
        <f>SUM(O114+O123+O133+O125+O127)</f>
        <v>252273</v>
      </c>
      <c r="P135" s="15"/>
      <c r="Q135" s="17">
        <f>SUM(Q114+Q123+Q133+Q125+Q127)</f>
        <v>0</v>
      </c>
      <c r="R135" s="15"/>
      <c r="S135" s="15"/>
      <c r="T135" s="15"/>
      <c r="U135" s="15"/>
    </row>
    <row r="136" spans="1:21" s="18" customFormat="1" ht="13.5" customHeight="1">
      <c r="A136" s="19"/>
      <c r="B136" s="28"/>
      <c r="C136" s="19"/>
      <c r="D136" s="19"/>
      <c r="E136" s="19"/>
      <c r="F136" s="19"/>
      <c r="G136" s="19"/>
      <c r="H136" s="19"/>
      <c r="I136" s="19"/>
      <c r="J136" s="19"/>
      <c r="K136" s="15"/>
      <c r="L136" s="19"/>
      <c r="M136" s="19"/>
      <c r="N136" s="19"/>
      <c r="O136" s="19"/>
      <c r="P136" s="19"/>
      <c r="Q136" s="19"/>
      <c r="R136" s="19"/>
      <c r="S136" s="15"/>
      <c r="T136" s="15"/>
      <c r="U136" s="15"/>
    </row>
    <row r="137" spans="1:21" s="18" customFormat="1" ht="13.5" customHeight="1">
      <c r="A137" s="15" t="s">
        <v>19</v>
      </c>
      <c r="B137" s="16" t="s">
        <v>14</v>
      </c>
      <c r="C137" s="15" t="s">
        <v>14</v>
      </c>
      <c r="D137" s="15" t="s">
        <v>14</v>
      </c>
      <c r="E137" s="15" t="s">
        <v>14</v>
      </c>
      <c r="F137" s="15" t="s">
        <v>14</v>
      </c>
      <c r="G137" s="15" t="s">
        <v>14</v>
      </c>
      <c r="H137" s="15" t="s">
        <v>14</v>
      </c>
      <c r="I137" s="15" t="s">
        <v>14</v>
      </c>
      <c r="J137" s="15" t="s">
        <v>14</v>
      </c>
      <c r="K137" s="15"/>
      <c r="L137" s="15" t="s">
        <v>14</v>
      </c>
      <c r="M137" s="15" t="s">
        <v>14</v>
      </c>
      <c r="N137" s="15" t="s">
        <v>14</v>
      </c>
      <c r="O137" s="15" t="s">
        <v>14</v>
      </c>
      <c r="P137" s="15" t="s">
        <v>14</v>
      </c>
      <c r="Q137" s="15" t="s">
        <v>14</v>
      </c>
      <c r="R137" s="15"/>
      <c r="S137" s="15"/>
      <c r="T137" s="15"/>
      <c r="U137" s="15"/>
    </row>
    <row r="138" spans="1:21" s="18" customFormat="1" ht="13.5" customHeight="1">
      <c r="A138" s="15" t="s">
        <v>66</v>
      </c>
      <c r="B138" s="16" t="s">
        <v>14</v>
      </c>
      <c r="C138" s="15">
        <v>0</v>
      </c>
      <c r="D138" s="15"/>
      <c r="E138" s="15">
        <v>0</v>
      </c>
      <c r="F138" s="15"/>
      <c r="G138" s="15">
        <v>0</v>
      </c>
      <c r="H138" s="15"/>
      <c r="I138" s="15">
        <v>191429</v>
      </c>
      <c r="J138" s="15"/>
      <c r="K138" s="15">
        <f t="shared" si="1"/>
        <v>191429</v>
      </c>
      <c r="L138" s="15"/>
      <c r="M138" s="15">
        <v>172107</v>
      </c>
      <c r="N138" s="15"/>
      <c r="O138" s="15">
        <v>19322</v>
      </c>
      <c r="P138" s="15"/>
      <c r="Q138" s="15">
        <v>0</v>
      </c>
      <c r="R138" s="15"/>
      <c r="S138" s="15"/>
      <c r="T138" s="15"/>
      <c r="U138" s="15"/>
    </row>
    <row r="139" spans="1:21" s="18" customFormat="1" ht="13.5" customHeight="1">
      <c r="A139" s="15" t="s">
        <v>90</v>
      </c>
      <c r="B139" s="16" t="s">
        <v>14</v>
      </c>
      <c r="C139" s="15">
        <v>0</v>
      </c>
      <c r="D139" s="15"/>
      <c r="E139" s="15">
        <v>0</v>
      </c>
      <c r="F139" s="15"/>
      <c r="G139" s="15">
        <v>0</v>
      </c>
      <c r="H139" s="15"/>
      <c r="I139" s="15">
        <v>196391</v>
      </c>
      <c r="J139" s="15"/>
      <c r="K139" s="15">
        <f t="shared" si="1"/>
        <v>196391</v>
      </c>
      <c r="L139" s="15"/>
      <c r="M139" s="15">
        <v>192347</v>
      </c>
      <c r="N139" s="15"/>
      <c r="O139" s="15">
        <v>4044</v>
      </c>
      <c r="P139" s="15"/>
      <c r="Q139" s="15">
        <v>0</v>
      </c>
      <c r="R139" s="15"/>
      <c r="S139" s="15"/>
      <c r="T139" s="15"/>
      <c r="U139" s="15"/>
    </row>
    <row r="140" spans="1:21" s="18" customFormat="1" ht="13.5" customHeight="1">
      <c r="A140" s="15" t="s">
        <v>140</v>
      </c>
      <c r="B140" s="16"/>
      <c r="C140" s="15">
        <v>0</v>
      </c>
      <c r="D140" s="15"/>
      <c r="E140" s="15">
        <v>0</v>
      </c>
      <c r="F140" s="15"/>
      <c r="G140" s="15">
        <v>52867</v>
      </c>
      <c r="H140" s="15"/>
      <c r="I140" s="15">
        <v>0</v>
      </c>
      <c r="J140" s="15"/>
      <c r="K140" s="15">
        <f t="shared" si="1"/>
        <v>52867</v>
      </c>
      <c r="L140" s="15"/>
      <c r="M140" s="15">
        <v>50768</v>
      </c>
      <c r="N140" s="15"/>
      <c r="O140" s="15">
        <v>2099</v>
      </c>
      <c r="P140" s="15"/>
      <c r="Q140" s="15">
        <v>0</v>
      </c>
      <c r="R140" s="15"/>
      <c r="S140" s="15"/>
      <c r="T140" s="15"/>
      <c r="U140" s="15"/>
    </row>
    <row r="141" spans="1:21" s="18" customFormat="1" ht="13.5" customHeight="1">
      <c r="A141" s="15" t="s">
        <v>67</v>
      </c>
      <c r="B141" s="16" t="s">
        <v>14</v>
      </c>
      <c r="C141" s="15">
        <v>0</v>
      </c>
      <c r="D141" s="15"/>
      <c r="E141" s="15">
        <v>0</v>
      </c>
      <c r="F141" s="15"/>
      <c r="G141" s="15">
        <v>0</v>
      </c>
      <c r="H141" s="15"/>
      <c r="I141" s="15">
        <v>1233059</v>
      </c>
      <c r="J141" s="15"/>
      <c r="K141" s="15">
        <f t="shared" si="1"/>
        <v>1233059</v>
      </c>
      <c r="L141" s="15"/>
      <c r="M141" s="15">
        <v>1097497</v>
      </c>
      <c r="N141" s="15"/>
      <c r="O141" s="15">
        <v>135562</v>
      </c>
      <c r="P141" s="15"/>
      <c r="Q141" s="15">
        <v>0</v>
      </c>
      <c r="R141" s="15"/>
      <c r="S141" s="15"/>
      <c r="T141" s="15"/>
      <c r="U141" s="15"/>
    </row>
    <row r="142" spans="1:21" s="18" customFormat="1" ht="13.5" customHeight="1">
      <c r="A142" s="15" t="s">
        <v>141</v>
      </c>
      <c r="B142" s="16"/>
      <c r="C142" s="15">
        <v>0</v>
      </c>
      <c r="D142" s="15"/>
      <c r="E142" s="15">
        <v>0</v>
      </c>
      <c r="F142" s="15"/>
      <c r="G142" s="15">
        <v>0</v>
      </c>
      <c r="H142" s="15"/>
      <c r="I142" s="15">
        <v>84154</v>
      </c>
      <c r="J142" s="15"/>
      <c r="K142" s="15">
        <f t="shared" si="1"/>
        <v>84154</v>
      </c>
      <c r="L142" s="15"/>
      <c r="M142" s="15">
        <v>0</v>
      </c>
      <c r="N142" s="15"/>
      <c r="O142" s="15">
        <v>84154</v>
      </c>
      <c r="P142" s="15"/>
      <c r="Q142" s="15">
        <v>0</v>
      </c>
      <c r="R142" s="15"/>
      <c r="S142" s="15"/>
      <c r="T142" s="15"/>
      <c r="U142" s="15"/>
    </row>
    <row r="143" spans="1:21" s="18" customFormat="1" ht="13.5" customHeight="1">
      <c r="A143" s="15" t="s">
        <v>68</v>
      </c>
      <c r="B143" s="16" t="s">
        <v>14</v>
      </c>
      <c r="C143" s="15">
        <v>0</v>
      </c>
      <c r="D143" s="15"/>
      <c r="E143" s="15">
        <v>0</v>
      </c>
      <c r="F143" s="15"/>
      <c r="G143" s="15">
        <v>0</v>
      </c>
      <c r="H143" s="15"/>
      <c r="I143" s="15">
        <v>831027</v>
      </c>
      <c r="J143" s="15"/>
      <c r="K143" s="15">
        <f t="shared" si="1"/>
        <v>831027</v>
      </c>
      <c r="L143" s="15"/>
      <c r="M143" s="15">
        <v>805541</v>
      </c>
      <c r="N143" s="15"/>
      <c r="O143" s="15">
        <v>25486</v>
      </c>
      <c r="P143" s="15"/>
      <c r="Q143" s="15">
        <v>0</v>
      </c>
      <c r="R143" s="15"/>
      <c r="S143" s="15"/>
      <c r="T143" s="15"/>
      <c r="U143" s="15"/>
    </row>
    <row r="144" spans="1:21" s="18" customFormat="1" ht="13.5" customHeight="1">
      <c r="A144" s="15" t="s">
        <v>69</v>
      </c>
      <c r="B144" s="16" t="s">
        <v>14</v>
      </c>
      <c r="C144" s="15">
        <v>0</v>
      </c>
      <c r="D144" s="15"/>
      <c r="E144" s="15">
        <v>0</v>
      </c>
      <c r="F144" s="15"/>
      <c r="G144" s="15">
        <v>0</v>
      </c>
      <c r="H144" s="15"/>
      <c r="I144" s="15">
        <v>417293</v>
      </c>
      <c r="J144" s="15"/>
      <c r="K144" s="15">
        <f t="shared" si="1"/>
        <v>417293</v>
      </c>
      <c r="L144" s="15"/>
      <c r="M144" s="15">
        <v>393799</v>
      </c>
      <c r="N144" s="15"/>
      <c r="O144" s="15">
        <v>23494</v>
      </c>
      <c r="P144" s="15"/>
      <c r="Q144" s="15">
        <v>0</v>
      </c>
      <c r="R144" s="15"/>
      <c r="S144" s="15"/>
      <c r="T144" s="15"/>
      <c r="U144" s="15"/>
    </row>
    <row r="145" spans="1:21" s="18" customFormat="1" ht="13.5" customHeight="1">
      <c r="A145" s="15" t="s">
        <v>70</v>
      </c>
      <c r="B145" s="16"/>
      <c r="C145" s="15">
        <v>0</v>
      </c>
      <c r="D145" s="15"/>
      <c r="E145" s="15">
        <v>0</v>
      </c>
      <c r="F145" s="15"/>
      <c r="G145" s="15">
        <v>0</v>
      </c>
      <c r="H145" s="15"/>
      <c r="I145" s="15">
        <v>608082</v>
      </c>
      <c r="J145" s="15"/>
      <c r="K145" s="15">
        <f t="shared" si="1"/>
        <v>608082</v>
      </c>
      <c r="L145" s="15"/>
      <c r="M145" s="15">
        <v>369226</v>
      </c>
      <c r="N145" s="15"/>
      <c r="O145" s="15">
        <v>238856</v>
      </c>
      <c r="P145" s="15"/>
      <c r="Q145" s="15">
        <v>0</v>
      </c>
      <c r="R145" s="15"/>
      <c r="S145" s="15"/>
      <c r="T145" s="15"/>
      <c r="U145" s="15"/>
    </row>
    <row r="146" spans="1:21" s="18" customFormat="1" ht="13.5" customHeight="1">
      <c r="A146" s="15" t="s">
        <v>71</v>
      </c>
      <c r="B146" s="16"/>
      <c r="C146" s="15">
        <v>0</v>
      </c>
      <c r="D146" s="15"/>
      <c r="E146" s="15">
        <v>0</v>
      </c>
      <c r="F146" s="15"/>
      <c r="G146" s="15">
        <v>17302</v>
      </c>
      <c r="H146" s="15"/>
      <c r="I146" s="15">
        <v>306469</v>
      </c>
      <c r="J146" s="15"/>
      <c r="K146" s="15">
        <f t="shared" si="1"/>
        <v>323771</v>
      </c>
      <c r="L146" s="15"/>
      <c r="M146" s="15">
        <v>254228</v>
      </c>
      <c r="N146" s="15"/>
      <c r="O146" s="15">
        <v>69543</v>
      </c>
      <c r="P146" s="15"/>
      <c r="Q146" s="15">
        <v>0</v>
      </c>
      <c r="R146" s="15"/>
      <c r="S146" s="15"/>
      <c r="T146" s="15"/>
      <c r="U146" s="15"/>
    </row>
    <row r="147" spans="1:21" s="18" customFormat="1" ht="13.5" customHeight="1">
      <c r="A147" s="15" t="s">
        <v>105</v>
      </c>
      <c r="B147" s="16"/>
      <c r="C147" s="15">
        <v>0</v>
      </c>
      <c r="D147" s="15"/>
      <c r="E147" s="15">
        <v>0</v>
      </c>
      <c r="F147" s="15"/>
      <c r="G147" s="15">
        <v>0</v>
      </c>
      <c r="H147" s="15"/>
      <c r="I147" s="15">
        <v>10772</v>
      </c>
      <c r="J147" s="15"/>
      <c r="K147" s="15">
        <f t="shared" si="1"/>
        <v>10772</v>
      </c>
      <c r="L147" s="15"/>
      <c r="M147" s="15">
        <v>0</v>
      </c>
      <c r="N147" s="15"/>
      <c r="O147" s="15">
        <v>10772</v>
      </c>
      <c r="P147" s="15"/>
      <c r="Q147" s="15">
        <v>0</v>
      </c>
      <c r="R147" s="15"/>
      <c r="S147" s="15"/>
      <c r="T147" s="15"/>
      <c r="U147" s="15"/>
    </row>
    <row r="148" spans="1:21" s="18" customFormat="1" ht="13.5" customHeight="1">
      <c r="A148" s="15" t="s">
        <v>109</v>
      </c>
      <c r="B148" s="16"/>
      <c r="C148" s="17">
        <v>0</v>
      </c>
      <c r="D148" s="15"/>
      <c r="E148" s="17">
        <v>0</v>
      </c>
      <c r="F148" s="15"/>
      <c r="G148" s="17">
        <v>0</v>
      </c>
      <c r="H148" s="15"/>
      <c r="I148" s="17">
        <v>255632</v>
      </c>
      <c r="J148" s="15"/>
      <c r="K148" s="17">
        <f t="shared" si="1"/>
        <v>255632</v>
      </c>
      <c r="L148" s="15"/>
      <c r="M148" s="17">
        <v>248214</v>
      </c>
      <c r="N148" s="15"/>
      <c r="O148" s="17">
        <v>7418</v>
      </c>
      <c r="P148" s="15"/>
      <c r="Q148" s="17">
        <v>0</v>
      </c>
      <c r="R148" s="15"/>
      <c r="S148" s="15"/>
      <c r="T148" s="15"/>
      <c r="U148" s="15"/>
    </row>
    <row r="149" spans="1:21" s="18" customFormat="1" ht="13.5" customHeight="1">
      <c r="A149" s="15"/>
      <c r="B149" s="16"/>
      <c r="C149" s="21"/>
      <c r="D149" s="21"/>
      <c r="E149" s="21"/>
      <c r="F149" s="21"/>
      <c r="G149" s="21"/>
      <c r="H149" s="21"/>
      <c r="I149" s="21"/>
      <c r="J149" s="21"/>
      <c r="K149" s="15"/>
      <c r="L149" s="21"/>
      <c r="M149" s="21"/>
      <c r="N149" s="21"/>
      <c r="O149" s="21"/>
      <c r="P149" s="21"/>
      <c r="Q149" s="21"/>
      <c r="R149" s="15"/>
      <c r="S149" s="15"/>
      <c r="T149" s="15"/>
      <c r="U149" s="15"/>
    </row>
    <row r="150" spans="1:21" s="18" customFormat="1" ht="13.5" customHeight="1">
      <c r="A150" s="15" t="s">
        <v>75</v>
      </c>
      <c r="B150" s="16" t="s">
        <v>14</v>
      </c>
      <c r="C150" s="17">
        <f>SUM(C138:C148)</f>
        <v>0</v>
      </c>
      <c r="D150" s="15"/>
      <c r="E150" s="17">
        <f>SUM(E138:E148)</f>
        <v>0</v>
      </c>
      <c r="F150" s="15"/>
      <c r="G150" s="17">
        <f>SUM(G138:G148)</f>
        <v>70169</v>
      </c>
      <c r="H150" s="15"/>
      <c r="I150" s="17">
        <f>SUM(I138:I148)</f>
        <v>4134308</v>
      </c>
      <c r="J150" s="15"/>
      <c r="K150" s="17">
        <f t="shared" si="1"/>
        <v>4204477</v>
      </c>
      <c r="L150" s="15"/>
      <c r="M150" s="17">
        <f>SUM(M138:M148)</f>
        <v>3583727</v>
      </c>
      <c r="N150" s="15"/>
      <c r="O150" s="17">
        <f>SUM(O138:O148)</f>
        <v>620750</v>
      </c>
      <c r="P150" s="15"/>
      <c r="Q150" s="17">
        <f>SUM(Q138:Q148)</f>
        <v>0</v>
      </c>
      <c r="R150" s="15"/>
      <c r="S150" s="15"/>
      <c r="T150" s="15"/>
      <c r="U150" s="15"/>
    </row>
    <row r="151" spans="1:21" s="18" customFormat="1" ht="13.5" customHeight="1">
      <c r="A151" s="15"/>
      <c r="B151" s="16" t="s">
        <v>14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s="18" customFormat="1" ht="13.5" customHeight="1">
      <c r="A152" s="15" t="s">
        <v>20</v>
      </c>
      <c r="B152" s="16" t="s">
        <v>14</v>
      </c>
      <c r="C152" s="15" t="s">
        <v>0</v>
      </c>
      <c r="D152" s="15"/>
      <c r="E152" s="15" t="s">
        <v>0</v>
      </c>
      <c r="F152" s="15"/>
      <c r="G152" s="15" t="s">
        <v>0</v>
      </c>
      <c r="H152" s="15"/>
      <c r="I152" s="15" t="s">
        <v>0</v>
      </c>
      <c r="J152" s="15"/>
      <c r="K152" s="15"/>
      <c r="L152" s="15"/>
      <c r="M152" s="15" t="s">
        <v>0</v>
      </c>
      <c r="N152" s="15"/>
      <c r="O152" s="15" t="s">
        <v>0</v>
      </c>
      <c r="P152" s="15"/>
      <c r="Q152" s="15" t="s">
        <v>0</v>
      </c>
      <c r="R152" s="15"/>
      <c r="S152" s="15"/>
      <c r="T152" s="15"/>
      <c r="U152" s="15"/>
    </row>
    <row r="153" spans="1:21" s="18" customFormat="1" ht="13.5" customHeight="1">
      <c r="A153" s="15" t="s">
        <v>72</v>
      </c>
      <c r="B153" s="16" t="s">
        <v>14</v>
      </c>
      <c r="C153" s="19">
        <v>0</v>
      </c>
      <c r="D153" s="19"/>
      <c r="E153" s="19">
        <v>0</v>
      </c>
      <c r="F153" s="19"/>
      <c r="G153" s="19">
        <v>0</v>
      </c>
      <c r="H153" s="19"/>
      <c r="I153" s="19">
        <f>-1+70774</f>
        <v>70773</v>
      </c>
      <c r="J153" s="19" t="s">
        <v>15</v>
      </c>
      <c r="K153" s="15">
        <f>IF(SUM(C153:I153)=SUM(M153:Q153),SUM(M153:Q153),SUM(M153:Q153)-SUM(C153:I153))</f>
        <v>70773</v>
      </c>
      <c r="L153" s="19" t="s">
        <v>15</v>
      </c>
      <c r="M153" s="15">
        <v>66866</v>
      </c>
      <c r="N153" s="15"/>
      <c r="O153" s="15">
        <f>-1+3908</f>
        <v>3907</v>
      </c>
      <c r="P153" s="15"/>
      <c r="Q153" s="15">
        <v>0</v>
      </c>
      <c r="R153" s="15"/>
      <c r="S153" s="15"/>
      <c r="T153" s="15"/>
      <c r="U153" s="15"/>
    </row>
    <row r="154" spans="1:21" s="18" customFormat="1" ht="13.5" customHeight="1">
      <c r="A154" s="15" t="s">
        <v>142</v>
      </c>
      <c r="B154" s="16"/>
      <c r="C154" s="19">
        <v>0</v>
      </c>
      <c r="D154" s="19"/>
      <c r="E154" s="19">
        <v>0</v>
      </c>
      <c r="F154" s="19"/>
      <c r="G154" s="19">
        <v>0</v>
      </c>
      <c r="H154" s="19"/>
      <c r="I154" s="19">
        <v>1686</v>
      </c>
      <c r="J154" s="19"/>
      <c r="K154" s="15">
        <f>IF(SUM(C154:I154)=SUM(M154:Q154),SUM(M154:Q154),SUM(M154:Q154)-SUM(C154:I154))</f>
        <v>1686</v>
      </c>
      <c r="L154" s="19"/>
      <c r="M154" s="15">
        <v>0</v>
      </c>
      <c r="N154" s="15"/>
      <c r="O154" s="15">
        <v>1686</v>
      </c>
      <c r="P154" s="15"/>
      <c r="Q154" s="15">
        <v>0</v>
      </c>
      <c r="R154" s="15"/>
      <c r="S154" s="15"/>
      <c r="T154" s="15"/>
      <c r="U154" s="15"/>
    </row>
    <row r="155" spans="1:21" s="18" customFormat="1" ht="13.5" customHeight="1">
      <c r="A155" s="15" t="s">
        <v>82</v>
      </c>
      <c r="B155" s="16" t="s">
        <v>14</v>
      </c>
      <c r="C155" s="21">
        <v>0</v>
      </c>
      <c r="D155" s="19"/>
      <c r="E155" s="21">
        <v>0</v>
      </c>
      <c r="F155" s="19"/>
      <c r="G155" s="21">
        <v>78625</v>
      </c>
      <c r="H155" s="19"/>
      <c r="I155" s="21">
        <v>122514</v>
      </c>
      <c r="J155" s="19" t="s">
        <v>15</v>
      </c>
      <c r="K155" s="21">
        <f t="shared" si="1"/>
        <v>201139</v>
      </c>
      <c r="L155" s="19" t="s">
        <v>15</v>
      </c>
      <c r="M155" s="21">
        <v>0</v>
      </c>
      <c r="N155" s="19"/>
      <c r="O155" s="21">
        <v>201139</v>
      </c>
      <c r="P155" s="19"/>
      <c r="Q155" s="21">
        <v>0</v>
      </c>
      <c r="R155" s="15"/>
      <c r="S155" s="15"/>
      <c r="T155" s="15"/>
      <c r="U155" s="15"/>
    </row>
    <row r="156" spans="1:21" s="18" customFormat="1" ht="13.5" customHeight="1">
      <c r="A156" s="15" t="s">
        <v>129</v>
      </c>
      <c r="B156" s="16"/>
      <c r="C156" s="33">
        <v>0</v>
      </c>
      <c r="D156" s="19"/>
      <c r="E156" s="33">
        <v>0</v>
      </c>
      <c r="F156" s="19"/>
      <c r="G156" s="33">
        <v>0</v>
      </c>
      <c r="H156" s="19"/>
      <c r="I156" s="33">
        <v>1216110</v>
      </c>
      <c r="J156" s="19"/>
      <c r="K156" s="33">
        <f>IF(SUM(C156:I156)=SUM(M156:Q156),SUM(M156:Q156),SUM(M156:Q156)-SUM(C156:I156))</f>
        <v>1216110</v>
      </c>
      <c r="L156" s="19"/>
      <c r="M156" s="33">
        <v>0</v>
      </c>
      <c r="N156" s="19"/>
      <c r="O156" s="33">
        <v>1216110</v>
      </c>
      <c r="P156" s="19"/>
      <c r="Q156" s="33">
        <v>0</v>
      </c>
      <c r="R156" s="15"/>
      <c r="S156" s="15"/>
      <c r="T156" s="15"/>
      <c r="U156" s="15"/>
    </row>
    <row r="157" spans="1:21" s="18" customFormat="1" ht="13.5" customHeight="1">
      <c r="A157" s="15"/>
      <c r="B157" s="16"/>
      <c r="C157" s="19"/>
      <c r="D157" s="19"/>
      <c r="E157" s="19"/>
      <c r="F157" s="19"/>
      <c r="G157" s="19"/>
      <c r="H157" s="19"/>
      <c r="I157" s="19"/>
      <c r="J157" s="19"/>
      <c r="K157" s="15"/>
      <c r="L157" s="19"/>
      <c r="M157" s="19"/>
      <c r="N157" s="19"/>
      <c r="O157" s="19"/>
      <c r="P157" s="19"/>
      <c r="Q157" s="19"/>
      <c r="R157" s="15"/>
      <c r="S157" s="15"/>
      <c r="T157" s="15"/>
      <c r="U157" s="15"/>
    </row>
    <row r="158" spans="1:21" s="18" customFormat="1" ht="13.5" customHeight="1">
      <c r="A158" s="15" t="s">
        <v>76</v>
      </c>
      <c r="B158" s="16" t="s">
        <v>14</v>
      </c>
      <c r="C158" s="17">
        <f>SUM(C153:C156)</f>
        <v>0</v>
      </c>
      <c r="D158" s="15"/>
      <c r="E158" s="17">
        <f>SUM(E153:E156)</f>
        <v>0</v>
      </c>
      <c r="F158" s="15"/>
      <c r="G158" s="17">
        <f>SUM(G153:G156)</f>
        <v>78625</v>
      </c>
      <c r="H158" s="15"/>
      <c r="I158" s="17">
        <f>SUM(I153:I156)</f>
        <v>1411083</v>
      </c>
      <c r="J158" s="15"/>
      <c r="K158" s="17">
        <f t="shared" si="1"/>
        <v>1489708</v>
      </c>
      <c r="L158" s="15"/>
      <c r="M158" s="17">
        <f>SUM(M153:M156)</f>
        <v>66866</v>
      </c>
      <c r="N158" s="15"/>
      <c r="O158" s="17">
        <f>SUM(O153:O156)</f>
        <v>1422842</v>
      </c>
      <c r="P158" s="15"/>
      <c r="Q158" s="17">
        <f>SUM(Q153:Q156)</f>
        <v>0</v>
      </c>
      <c r="R158" s="15"/>
      <c r="S158" s="15"/>
      <c r="T158" s="15"/>
      <c r="U158" s="15"/>
    </row>
    <row r="159" spans="1:21" s="18" customFormat="1" ht="13.5" customHeight="1">
      <c r="A159" s="15"/>
      <c r="B159" s="16" t="s">
        <v>14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s="18" customFormat="1" ht="13.5" customHeight="1">
      <c r="A160" s="15" t="s">
        <v>110</v>
      </c>
      <c r="B160" s="16"/>
      <c r="C160" s="20">
        <v>0</v>
      </c>
      <c r="D160" s="15"/>
      <c r="E160" s="20">
        <v>0</v>
      </c>
      <c r="F160" s="15"/>
      <c r="G160" s="20">
        <v>4954</v>
      </c>
      <c r="H160" s="15"/>
      <c r="I160" s="20">
        <v>0</v>
      </c>
      <c r="J160" s="15"/>
      <c r="K160" s="20">
        <f t="shared" si="1"/>
        <v>4954</v>
      </c>
      <c r="L160" s="15"/>
      <c r="M160" s="20">
        <v>0</v>
      </c>
      <c r="N160" s="15"/>
      <c r="O160" s="20">
        <v>4954</v>
      </c>
      <c r="P160" s="15"/>
      <c r="Q160" s="20">
        <v>0</v>
      </c>
      <c r="R160" s="15"/>
      <c r="S160" s="15"/>
      <c r="T160" s="15"/>
      <c r="U160" s="15"/>
    </row>
    <row r="161" spans="1:21" s="18" customFormat="1" ht="13.5" customHeight="1">
      <c r="A161" s="15"/>
      <c r="B161" s="1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s="18" customFormat="1" ht="13.5" customHeight="1">
      <c r="A162" s="15" t="s">
        <v>114</v>
      </c>
      <c r="B162" s="16" t="s">
        <v>14</v>
      </c>
      <c r="C162" s="29">
        <f>SUM(C99+C106+C135+C150+C158,C160)</f>
        <v>4677893</v>
      </c>
      <c r="D162" s="21"/>
      <c r="E162" s="29">
        <f>SUM(E99+E106+E135+E150+E158,E160)</f>
        <v>22865778</v>
      </c>
      <c r="F162" s="21"/>
      <c r="G162" s="29">
        <f>SUM(G99+G106+G135+G150+G158,G160)</f>
        <v>11905920</v>
      </c>
      <c r="H162" s="21"/>
      <c r="I162" s="29">
        <f>SUM(I99+I106+I135+I150+I158,I160)</f>
        <v>9705110</v>
      </c>
      <c r="J162" s="21"/>
      <c r="K162" s="17">
        <f t="shared" si="1"/>
        <v>49154701</v>
      </c>
      <c r="L162" s="21"/>
      <c r="M162" s="29">
        <f>SUM(M99+M106+M135+M150+M158,M160)</f>
        <v>24594188</v>
      </c>
      <c r="N162" s="21"/>
      <c r="O162" s="29">
        <f>SUM(O99+O106+O135+O150+O158,O160)</f>
        <v>16360169</v>
      </c>
      <c r="P162" s="21"/>
      <c r="Q162" s="29">
        <f>SUM(Q99+Q106+Q135+Q150+Q158,Q160)</f>
        <v>8200344</v>
      </c>
      <c r="R162" s="15"/>
      <c r="S162" s="15"/>
      <c r="T162" s="15"/>
      <c r="U162" s="15"/>
    </row>
    <row r="163" spans="1:21" s="18" customFormat="1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18" customFormat="1" ht="13.5">
      <c r="A164" s="15" t="s">
        <v>115</v>
      </c>
      <c r="B164" s="15"/>
      <c r="C164" s="20">
        <f>C162</f>
        <v>4677893</v>
      </c>
      <c r="D164" s="19"/>
      <c r="E164" s="20">
        <f>E162</f>
        <v>22865778</v>
      </c>
      <c r="F164" s="19"/>
      <c r="G164" s="20">
        <f>G162</f>
        <v>11905920</v>
      </c>
      <c r="H164" s="19"/>
      <c r="I164" s="20">
        <f>I162</f>
        <v>9705110</v>
      </c>
      <c r="J164" s="19"/>
      <c r="K164" s="20">
        <f t="shared" si="1"/>
        <v>49154701</v>
      </c>
      <c r="L164" s="19"/>
      <c r="M164" s="20">
        <f>M162</f>
        <v>24594188</v>
      </c>
      <c r="N164" s="19"/>
      <c r="O164" s="20">
        <f>O162</f>
        <v>16360169</v>
      </c>
      <c r="P164" s="19"/>
      <c r="Q164" s="20">
        <f>Q162</f>
        <v>8200344</v>
      </c>
      <c r="R164" s="15"/>
      <c r="S164" s="15"/>
      <c r="T164" s="15"/>
      <c r="U164" s="15"/>
    </row>
    <row r="165" spans="1:21" s="18" customFormat="1" ht="13.5">
      <c r="A165" s="15"/>
      <c r="B165" s="15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5"/>
      <c r="S165" s="15"/>
      <c r="T165" s="15"/>
      <c r="U165" s="15"/>
    </row>
    <row r="166" spans="1:21" s="18" customFormat="1" ht="13.5">
      <c r="A166" s="15" t="s">
        <v>91</v>
      </c>
      <c r="B166" s="15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5"/>
      <c r="S166" s="15"/>
      <c r="T166" s="15"/>
      <c r="U166" s="15"/>
    </row>
    <row r="167" spans="1:21" s="18" customFormat="1" ht="13.5">
      <c r="A167" s="15" t="s">
        <v>92</v>
      </c>
      <c r="B167" s="15"/>
      <c r="C167" s="20">
        <v>0</v>
      </c>
      <c r="D167" s="19"/>
      <c r="E167" s="20">
        <v>0</v>
      </c>
      <c r="F167" s="19"/>
      <c r="G167" s="20">
        <v>0</v>
      </c>
      <c r="H167" s="19"/>
      <c r="I167" s="20">
        <v>2169812</v>
      </c>
      <c r="J167" s="19"/>
      <c r="K167" s="20">
        <f t="shared" si="1"/>
        <v>2169812</v>
      </c>
      <c r="L167" s="19"/>
      <c r="M167" s="20">
        <f>57307+157109</f>
        <v>214416</v>
      </c>
      <c r="N167" s="19"/>
      <c r="O167" s="20">
        <f>-57307+2012703</f>
        <v>1955396</v>
      </c>
      <c r="P167" s="19"/>
      <c r="Q167" s="20">
        <v>0</v>
      </c>
      <c r="R167" s="15"/>
      <c r="S167" s="15"/>
      <c r="T167" s="15"/>
      <c r="U167" s="15"/>
    </row>
    <row r="168" spans="1:21" s="18" customFormat="1" ht="13.5">
      <c r="A168" s="15" t="s">
        <v>116</v>
      </c>
      <c r="B168" s="15"/>
      <c r="C168" s="20">
        <f>SUM(C167:C167)</f>
        <v>0</v>
      </c>
      <c r="D168" s="19"/>
      <c r="E168" s="20">
        <f>SUM(E167:E167)</f>
        <v>0</v>
      </c>
      <c r="F168" s="19"/>
      <c r="G168" s="20">
        <f>SUM(G167:G167)</f>
        <v>0</v>
      </c>
      <c r="H168" s="19"/>
      <c r="I168" s="20">
        <f>SUM(I167:I167)</f>
        <v>2169812</v>
      </c>
      <c r="J168" s="19"/>
      <c r="K168" s="20">
        <f t="shared" si="1"/>
        <v>2169812</v>
      </c>
      <c r="L168" s="19"/>
      <c r="M168" s="20">
        <f>SUM(M167:M167)</f>
        <v>214416</v>
      </c>
      <c r="N168" s="19"/>
      <c r="O168" s="20">
        <f>SUM(O167:O167)</f>
        <v>1955396</v>
      </c>
      <c r="P168" s="19"/>
      <c r="Q168" s="20">
        <f>SUM(Q167:Q167)</f>
        <v>0</v>
      </c>
      <c r="R168" s="15"/>
      <c r="S168" s="15"/>
      <c r="T168" s="15"/>
      <c r="U168" s="15"/>
    </row>
    <row r="169" spans="1:21" s="18" customFormat="1" ht="13.5">
      <c r="A169" s="15"/>
      <c r="B169" s="15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5"/>
      <c r="S169" s="15"/>
      <c r="T169" s="15"/>
      <c r="U169" s="15"/>
    </row>
    <row r="170" spans="1:21" s="18" customFormat="1" ht="14.25" thickBot="1">
      <c r="A170" s="15" t="s">
        <v>117</v>
      </c>
      <c r="B170" s="15"/>
      <c r="C170" s="30">
        <f>C164+C168</f>
        <v>4677893</v>
      </c>
      <c r="D170" s="21"/>
      <c r="E170" s="30">
        <f>E164+E168</f>
        <v>22865778</v>
      </c>
      <c r="F170" s="21"/>
      <c r="G170" s="30">
        <f>G164+G168</f>
        <v>11905920</v>
      </c>
      <c r="H170" s="21"/>
      <c r="I170" s="30">
        <f>I164+I168</f>
        <v>11874922</v>
      </c>
      <c r="J170" s="21"/>
      <c r="K170" s="31">
        <f t="shared" si="1"/>
        <v>51324513</v>
      </c>
      <c r="L170" s="21"/>
      <c r="M170" s="30">
        <f>M164+M168</f>
        <v>24808604</v>
      </c>
      <c r="N170" s="21"/>
      <c r="O170" s="30">
        <f>O164+O168</f>
        <v>18315565</v>
      </c>
      <c r="P170" s="21"/>
      <c r="Q170" s="30">
        <f>Q164+Q168</f>
        <v>8200344</v>
      </c>
      <c r="R170" s="15"/>
      <c r="S170" s="15"/>
      <c r="T170" s="15"/>
      <c r="U170" s="15"/>
    </row>
    <row r="171" spans="1:21" s="25" customFormat="1" ht="14.25" thickTop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25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25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25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25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25" customFormat="1" ht="13.5">
      <c r="A176" s="24" t="s">
        <v>0</v>
      </c>
      <c r="C176" s="24"/>
      <c r="D176" s="24"/>
      <c r="E176" s="2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s="25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s="25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s="25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25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s="25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203" spans="1:21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</sheetData>
  <sheetProtection/>
  <mergeCells count="6">
    <mergeCell ref="C10:I10"/>
    <mergeCell ref="C4:O4"/>
    <mergeCell ref="C3:Q3"/>
    <mergeCell ref="C5:Q5"/>
    <mergeCell ref="C6:Q6"/>
    <mergeCell ref="A3:A6"/>
  </mergeCells>
  <conditionalFormatting sqref="A14:Q170">
    <cfRule type="expression" priority="3" dxfId="0" stopIfTrue="1">
      <formula>MOD(ROW(),2)=1</formula>
    </cfRule>
  </conditionalFormatting>
  <printOptions horizontalCentered="1"/>
  <pageMargins left="0.25" right="0.25" top="0.25" bottom="0.5" header="0.3" footer="0.3"/>
  <pageSetup fitToHeight="0" fitToWidth="1" horizontalDpi="600" verticalDpi="600" orientation="landscape" scale="95" r:id="rId2"/>
  <headerFooter alignWithMargins="0">
    <oddFooter>&amp;R&amp;"Goudy Old Style,Regular"&amp;10Page &amp;P of &amp;N</oddFooter>
  </headerFooter>
  <ignoredErrors>
    <ignoredError sqref="E9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2014-09-30T16:08:43Z</cp:lastPrinted>
  <dcterms:modified xsi:type="dcterms:W3CDTF">2014-09-30T16:08:49Z</dcterms:modified>
  <cp:category/>
  <cp:version/>
  <cp:contentType/>
  <cp:contentStatus/>
</cp:coreProperties>
</file>