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<sst xmlns="http://schemas.openxmlformats.org/spreadsheetml/2006/main" count="123" uniqueCount="84">
  <si>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</si>
  <si>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</si>
  <si>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</si>
  <si>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</si>
  <si>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</si>
  <si>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</si>
  <si>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</si>
  <si>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</si>
  <si>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</si>
  <si>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</si>
  <si>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</si>
  <si>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</si>
  <si>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</si>
  <si>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</si>
  <si>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</si>
  <si>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</si>
  <si>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</si>
  <si>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</si>
  <si>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</si>
  <si>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</si>
  <si>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</si>
  <si>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</si>
  <si>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</si>
  <si>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</si>
  <si>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</si>
  <si>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</si>
  <si>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</si>
  <si>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</si>
  <si>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</si>
  <si>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</si>
  <si>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</si>
  <si>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</si>
  <si>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</si>
  <si>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</si>
  <si>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</si>
  <si>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</si>
  <si>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</si>
  <si>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</si>
  <si>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</si>
  <si>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</si>
  <si>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Behavioral and social sciences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</si>
  <si>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</si>
  <si>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</si>
  <si>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</si>
  <si>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</si>
  <si>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</si>
  <si>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</si>
  <si>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</si>
  <si>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</si>
  <si>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</si>
  <si>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</si>
  <si>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 xml:space="preserve">   Nonmandatory transfers for-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</si>
  <si>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</si>
  <si>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</si>
  <si>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</si>
  <si>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</si>
  <si>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LSUA downtown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</si>
  <si>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</si>
  <si>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</si>
  <si>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</si>
  <si>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</si>
  <si>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Education</t>
  </si>
  <si>
    <t xml:space="preserve">        Total research</t>
  </si>
  <si>
    <t xml:space="preserve">   Alterations and repairs</t>
  </si>
  <si>
    <t xml:space="preserve">   Mandatory transfers for principal and interest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</si>
  <si>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</si>
  <si>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</si>
  <si>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</si>
  <si>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</si>
  <si>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</si>
  <si>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Endowment challenge</t>
  </si>
  <si>
    <t xml:space="preserve">   Project management</t>
  </si>
  <si>
    <t xml:space="preserve">   Physical sciences</t>
  </si>
  <si>
    <t xml:space="preserve">   Community service - youth programs</t>
  </si>
  <si>
    <t>For the year ended June 30, 2011</t>
  </si>
  <si>
    <t xml:space="preserve">  </t>
  </si>
  <si>
    <t xml:space="preserve">  Interdisciplinary</t>
  </si>
  <si>
    <t xml:space="preserve">  Liberal arts</t>
  </si>
  <si>
    <t xml:space="preserve">    Allied health</t>
  </si>
  <si>
    <t xml:space="preserve">    Interdisciplinary</t>
  </si>
  <si>
    <t xml:space="preserve">  Science</t>
  </si>
  <si>
    <t xml:space="preserve">   Institutional advancement</t>
  </si>
  <si>
    <t xml:space="preserve">   Administration</t>
  </si>
  <si>
    <t xml:space="preserve">         Educational and general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</si>
</sst>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7" fontId="6" fillId="0" borderId="0" xfId="45" applyNumberFormat="1" applyFont="1" applyFill="1" applyBorder="1" applyAlignment="1">
      <alignment vertical="center"/>
    </xf>
    <xf numFmtId="43" fontId="6" fillId="0" borderId="0" xfId="42" applyFont="1" applyFill="1" applyAlignment="1">
      <alignment vertical="center"/>
    </xf>
    <xf numFmtId="43" fontId="6" fillId="0" borderId="10" xfId="42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165" fontId="6" fillId="0" borderId="13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4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5" fontId="6" fillId="0" borderId="11" xfId="42" applyNumberFormat="1" applyFont="1" applyFill="1" applyBorder="1" applyAlignment="1">
      <alignment horizontal="right" vertical="center"/>
    </xf>
    <xf numFmtId="167" fontId="6" fillId="0" borderId="14" xfId="45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horizontal="right"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57150</xdr:rowOff>
    </xdr:from>
    <xdr:to>
      <xdr:col>0</xdr:col>
      <xdr:colOff>2171700</xdr:colOff>
      <xdr:row>7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8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8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8"/>
      <c r="B3" s="10"/>
      <c r="C3" s="37" t="s">
        <v>66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8.25" customHeight="1">
      <c r="A4" s="38"/>
      <c r="B4" s="13"/>
      <c r="C4" s="37"/>
      <c r="D4" s="37"/>
      <c r="E4" s="37"/>
      <c r="F4" s="37"/>
      <c r="G4" s="37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8"/>
      <c r="B5" s="10"/>
      <c r="C5" s="37" t="s">
        <v>65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6.5">
      <c r="A6" s="38"/>
      <c r="B6" s="10"/>
      <c r="C6" s="37" t="s">
        <v>74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0.5" customHeight="1">
      <c r="A7" s="38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  <c r="P7" s="6"/>
      <c r="Q7" s="6"/>
    </row>
    <row r="8" spans="1:17" ht="12.75">
      <c r="A8" s="38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  <c r="P8" s="4"/>
      <c r="Q8" s="4"/>
    </row>
    <row r="10" spans="1:17" ht="13.5">
      <c r="A10" s="19"/>
      <c r="B10" s="19"/>
      <c r="C10" s="20" t="s">
        <v>0</v>
      </c>
      <c r="D10" s="20"/>
      <c r="E10" s="20"/>
      <c r="F10" s="20"/>
      <c r="G10" s="20"/>
      <c r="H10" s="20"/>
      <c r="I10" s="20"/>
      <c r="J10" s="19"/>
      <c r="K10" s="19"/>
      <c r="L10" s="19"/>
      <c r="M10" s="20" t="s">
        <v>1</v>
      </c>
      <c r="N10" s="20"/>
      <c r="O10" s="20"/>
      <c r="P10" s="20"/>
      <c r="Q10" s="20"/>
    </row>
    <row r="11" spans="1:17" ht="13.5">
      <c r="A11" s="19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3.5">
      <c r="A12" s="19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2</v>
      </c>
      <c r="N12" s="21"/>
      <c r="O12" s="21"/>
      <c r="P12" s="21"/>
      <c r="Q12" s="21" t="s">
        <v>67</v>
      </c>
    </row>
    <row r="13" spans="1:17" ht="13.5">
      <c r="A13" s="19"/>
      <c r="B13" s="19"/>
      <c r="C13" s="22" t="s">
        <v>3</v>
      </c>
      <c r="D13" s="21"/>
      <c r="E13" s="22" t="s">
        <v>4</v>
      </c>
      <c r="F13" s="21"/>
      <c r="G13" s="22" t="s">
        <v>5</v>
      </c>
      <c r="H13" s="21"/>
      <c r="I13" s="22" t="s">
        <v>6</v>
      </c>
      <c r="J13" s="21"/>
      <c r="K13" s="22" t="s">
        <v>7</v>
      </c>
      <c r="L13" s="21"/>
      <c r="M13" s="22" t="s">
        <v>8</v>
      </c>
      <c r="N13" s="21"/>
      <c r="O13" s="22" t="s">
        <v>9</v>
      </c>
      <c r="P13" s="21"/>
      <c r="Q13" s="22" t="s">
        <v>10</v>
      </c>
    </row>
    <row r="14" spans="1:17" ht="13.5">
      <c r="A14" s="19"/>
      <c r="B14" s="19"/>
      <c r="C14" s="23"/>
      <c r="D14" s="21"/>
      <c r="E14" s="23"/>
      <c r="F14" s="21"/>
      <c r="G14" s="23"/>
      <c r="H14" s="21"/>
      <c r="I14" s="23"/>
      <c r="J14" s="21"/>
      <c r="K14" s="23"/>
      <c r="L14" s="21"/>
      <c r="M14" s="23"/>
      <c r="N14" s="21"/>
      <c r="O14" s="23"/>
      <c r="P14" s="21"/>
      <c r="Q14" s="23"/>
    </row>
    <row r="15" spans="1:17" s="3" customFormat="1" ht="13.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3" customFormat="1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3" customFormat="1" ht="13.5">
      <c r="A17" s="24" t="s">
        <v>39</v>
      </c>
      <c r="B17" s="2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3" customFormat="1" ht="13.5">
      <c r="A18" s="24" t="s">
        <v>12</v>
      </c>
      <c r="B18" s="2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5"/>
      <c r="Q18" s="15"/>
    </row>
    <row r="19" spans="1:17" s="5" customFormat="1" ht="13.5">
      <c r="A19" s="25" t="s">
        <v>54</v>
      </c>
      <c r="B19" s="25"/>
      <c r="C19" s="14">
        <v>9888</v>
      </c>
      <c r="D19" s="25"/>
      <c r="E19" s="14">
        <v>6573</v>
      </c>
      <c r="F19" s="25"/>
      <c r="G19" s="14">
        <v>1554</v>
      </c>
      <c r="H19" s="25"/>
      <c r="I19" s="25">
        <v>0</v>
      </c>
      <c r="J19" s="25"/>
      <c r="K19" s="14">
        <f>IF(SUM(C19:I19)=SUM(M19:Q19),SUM(C19:I19),SUM(M19:Q19)-SUM(C19:I19))</f>
        <v>18015</v>
      </c>
      <c r="L19" s="25"/>
      <c r="M19" s="14">
        <v>6260</v>
      </c>
      <c r="N19" s="14"/>
      <c r="O19" s="26">
        <v>11442</v>
      </c>
      <c r="P19" s="14"/>
      <c r="Q19" s="14">
        <v>313</v>
      </c>
    </row>
    <row r="20" spans="1:17" s="3" customFormat="1" ht="13.5">
      <c r="A20" s="24" t="s">
        <v>40</v>
      </c>
      <c r="B20" s="24"/>
      <c r="C20" s="15">
        <v>0</v>
      </c>
      <c r="D20" s="15"/>
      <c r="E20" s="15">
        <v>2942</v>
      </c>
      <c r="F20" s="15"/>
      <c r="G20" s="15">
        <v>517</v>
      </c>
      <c r="H20" s="15"/>
      <c r="I20" s="15">
        <v>0</v>
      </c>
      <c r="J20" s="15"/>
      <c r="K20" s="15">
        <f>IF(SUM(C20:I20)=SUM(M20:Q20),SUM(C20:I20),SUM(M20:Q20)-SUM(C20:I20))</f>
        <v>3459</v>
      </c>
      <c r="L20" s="15"/>
      <c r="M20" s="15">
        <v>2802</v>
      </c>
      <c r="N20" s="15"/>
      <c r="O20" s="16">
        <v>517</v>
      </c>
      <c r="P20" s="15"/>
      <c r="Q20" s="15">
        <v>140</v>
      </c>
    </row>
    <row r="21" spans="1:17" s="3" customFormat="1" ht="13.5">
      <c r="A21" s="24" t="s">
        <v>41</v>
      </c>
      <c r="B21" s="24"/>
      <c r="C21" s="15">
        <v>0</v>
      </c>
      <c r="D21" s="15"/>
      <c r="E21" s="15">
        <v>7812</v>
      </c>
      <c r="F21" s="15"/>
      <c r="G21" s="27">
        <v>0</v>
      </c>
      <c r="H21" s="15"/>
      <c r="I21" s="15">
        <v>0</v>
      </c>
      <c r="J21" s="15"/>
      <c r="K21" s="15">
        <f aca="true" t="shared" si="0" ref="K21:K87">IF(SUM(C21:I21)=SUM(M21:Q21),SUM(C21:I21),SUM(M21:Q21)-SUM(C21:I21))</f>
        <v>7812</v>
      </c>
      <c r="L21" s="15"/>
      <c r="M21" s="16">
        <v>7440</v>
      </c>
      <c r="N21" s="15"/>
      <c r="O21" s="16">
        <v>0</v>
      </c>
      <c r="P21" s="15"/>
      <c r="Q21" s="16">
        <v>372</v>
      </c>
    </row>
    <row r="22" spans="1:17" s="3" customFormat="1" ht="13.5">
      <c r="A22" s="24" t="s">
        <v>42</v>
      </c>
      <c r="B22" s="24"/>
      <c r="C22" s="17">
        <v>171144</v>
      </c>
      <c r="D22" s="15"/>
      <c r="E22" s="17">
        <v>1701</v>
      </c>
      <c r="F22" s="15"/>
      <c r="G22" s="28">
        <v>0</v>
      </c>
      <c r="H22" s="15"/>
      <c r="I22" s="17">
        <v>0</v>
      </c>
      <c r="J22" s="15"/>
      <c r="K22" s="17">
        <f t="shared" si="0"/>
        <v>172845</v>
      </c>
      <c r="L22" s="15"/>
      <c r="M22" s="17">
        <v>38483</v>
      </c>
      <c r="N22" s="15"/>
      <c r="O22" s="17">
        <v>129250</v>
      </c>
      <c r="P22" s="15"/>
      <c r="Q22" s="17">
        <v>5112</v>
      </c>
    </row>
    <row r="23" spans="1:17" s="3" customFormat="1" ht="13.5">
      <c r="A23" s="24" t="s">
        <v>37</v>
      </c>
      <c r="B23" s="24"/>
      <c r="C23" s="18">
        <f>SUM(C19:C22)</f>
        <v>181032</v>
      </c>
      <c r="D23" s="15"/>
      <c r="E23" s="18">
        <f>SUM(E19:E22)</f>
        <v>19028</v>
      </c>
      <c r="F23" s="15"/>
      <c r="G23" s="34">
        <f>SUM(G19:G22)</f>
        <v>2071</v>
      </c>
      <c r="H23" s="15"/>
      <c r="I23" s="18">
        <f>SUM(I19:I22)</f>
        <v>0</v>
      </c>
      <c r="J23" s="15"/>
      <c r="K23" s="18">
        <f t="shared" si="0"/>
        <v>202131</v>
      </c>
      <c r="L23" s="15"/>
      <c r="M23" s="18">
        <f>SUM(M19:M22)</f>
        <v>54985</v>
      </c>
      <c r="N23" s="15"/>
      <c r="O23" s="18">
        <f>SUM(O19:O22)</f>
        <v>141209</v>
      </c>
      <c r="P23" s="15"/>
      <c r="Q23" s="18">
        <f>SUM(Q19:Q22)</f>
        <v>5937</v>
      </c>
    </row>
    <row r="24" spans="1:17" s="3" customFormat="1" ht="13.5">
      <c r="A24" s="24"/>
      <c r="B24" s="24"/>
      <c r="C24" s="16"/>
      <c r="D24" s="15"/>
      <c r="E24" s="16"/>
      <c r="F24" s="15"/>
      <c r="G24" s="36"/>
      <c r="H24" s="15"/>
      <c r="I24" s="16"/>
      <c r="J24" s="15"/>
      <c r="K24" s="16"/>
      <c r="L24" s="15"/>
      <c r="M24" s="16"/>
      <c r="N24" s="15"/>
      <c r="O24" s="16"/>
      <c r="P24" s="15"/>
      <c r="Q24" s="16"/>
    </row>
    <row r="25" spans="1:17" s="3" customFormat="1" ht="13.5">
      <c r="A25" s="24" t="s">
        <v>14</v>
      </c>
      <c r="B25" s="24"/>
      <c r="C25" s="17">
        <v>0</v>
      </c>
      <c r="D25" s="16"/>
      <c r="E25" s="17">
        <v>0</v>
      </c>
      <c r="F25" s="16"/>
      <c r="G25" s="17">
        <v>0</v>
      </c>
      <c r="H25" s="16"/>
      <c r="I25" s="17">
        <v>117116</v>
      </c>
      <c r="J25" s="16"/>
      <c r="K25" s="17">
        <f t="shared" si="0"/>
        <v>117116</v>
      </c>
      <c r="L25" s="16"/>
      <c r="M25" s="17">
        <v>63483</v>
      </c>
      <c r="N25" s="16"/>
      <c r="O25" s="17">
        <v>53633</v>
      </c>
      <c r="P25" s="16"/>
      <c r="Q25" s="17">
        <v>0</v>
      </c>
    </row>
    <row r="26" spans="1:17" s="3" customFormat="1" ht="13.5">
      <c r="A26" s="24"/>
      <c r="B26" s="2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3" customFormat="1" ht="13.5">
      <c r="A27" s="24" t="s">
        <v>15</v>
      </c>
      <c r="B27" s="24" t="s">
        <v>11</v>
      </c>
      <c r="C27" s="17">
        <v>116156</v>
      </c>
      <c r="D27" s="16"/>
      <c r="E27" s="17">
        <v>0</v>
      </c>
      <c r="F27" s="16"/>
      <c r="G27" s="17">
        <v>0</v>
      </c>
      <c r="H27" s="16"/>
      <c r="I27" s="17">
        <v>0</v>
      </c>
      <c r="J27" s="16"/>
      <c r="K27" s="17">
        <f t="shared" si="0"/>
        <v>116156</v>
      </c>
      <c r="L27" s="16"/>
      <c r="M27" s="17">
        <v>24990</v>
      </c>
      <c r="N27" s="16"/>
      <c r="O27" s="17">
        <v>91166</v>
      </c>
      <c r="P27" s="16"/>
      <c r="Q27" s="17">
        <v>0</v>
      </c>
    </row>
    <row r="28" spans="1:17" s="3" customFormat="1" ht="13.5">
      <c r="A28" s="24" t="s">
        <v>75</v>
      </c>
      <c r="B28" s="2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3" customFormat="1" ht="13.5">
      <c r="A29" s="24" t="s">
        <v>76</v>
      </c>
      <c r="B29" s="24"/>
      <c r="C29" s="17">
        <v>0</v>
      </c>
      <c r="D29" s="16"/>
      <c r="E29" s="17">
        <v>0</v>
      </c>
      <c r="F29" s="16"/>
      <c r="G29" s="17">
        <v>7464</v>
      </c>
      <c r="H29" s="16"/>
      <c r="I29" s="17">
        <v>5717</v>
      </c>
      <c r="J29" s="16"/>
      <c r="K29" s="17">
        <f t="shared" si="0"/>
        <v>13181</v>
      </c>
      <c r="L29" s="16"/>
      <c r="M29" s="17">
        <v>10500</v>
      </c>
      <c r="N29" s="16"/>
      <c r="O29" s="17">
        <v>2681</v>
      </c>
      <c r="P29" s="16"/>
      <c r="Q29" s="17">
        <v>0</v>
      </c>
    </row>
    <row r="30" spans="1:17" s="3" customFormat="1" ht="13.5">
      <c r="A30" s="24"/>
      <c r="B30" s="2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3" customFormat="1" ht="13.5">
      <c r="A31" s="24" t="s">
        <v>77</v>
      </c>
      <c r="B31" s="24"/>
      <c r="C31" s="17">
        <v>0</v>
      </c>
      <c r="D31" s="16"/>
      <c r="E31" s="17">
        <v>0</v>
      </c>
      <c r="F31" s="16"/>
      <c r="G31" s="17">
        <v>415</v>
      </c>
      <c r="H31" s="16"/>
      <c r="I31" s="17">
        <v>6804</v>
      </c>
      <c r="J31" s="16"/>
      <c r="K31" s="17">
        <f t="shared" si="0"/>
        <v>7219</v>
      </c>
      <c r="L31" s="16"/>
      <c r="M31" s="17">
        <v>7000</v>
      </c>
      <c r="N31" s="16"/>
      <c r="O31" s="17">
        <v>219</v>
      </c>
      <c r="P31" s="16"/>
      <c r="Q31" s="17">
        <v>0</v>
      </c>
    </row>
    <row r="32" spans="1:17" s="3" customFormat="1" ht="13.5">
      <c r="A32" s="24"/>
      <c r="B32" s="24"/>
      <c r="C32" s="16"/>
      <c r="D32" s="16"/>
      <c r="E32" s="16"/>
      <c r="F32" s="16"/>
      <c r="G32" s="16"/>
      <c r="H32" s="16"/>
      <c r="I32" s="16"/>
      <c r="J32" s="16"/>
      <c r="K32" s="15"/>
      <c r="L32" s="16"/>
      <c r="M32" s="16"/>
      <c r="N32" s="16"/>
      <c r="O32" s="16"/>
      <c r="P32" s="16"/>
      <c r="Q32" s="16"/>
    </row>
    <row r="33" spans="1:17" s="3" customFormat="1" ht="13.5">
      <c r="A33" s="24" t="s">
        <v>16</v>
      </c>
      <c r="B33" s="24" t="s">
        <v>11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s="3" customFormat="1" ht="13.5">
      <c r="A34" s="24" t="s">
        <v>78</v>
      </c>
      <c r="B34" s="24"/>
      <c r="C34" s="15">
        <v>0</v>
      </c>
      <c r="D34" s="15"/>
      <c r="E34" s="15">
        <v>2946</v>
      </c>
      <c r="F34" s="15"/>
      <c r="G34" s="15">
        <v>0</v>
      </c>
      <c r="H34" s="15"/>
      <c r="I34" s="15">
        <v>0</v>
      </c>
      <c r="J34" s="15"/>
      <c r="K34" s="15">
        <f t="shared" si="0"/>
        <v>2946</v>
      </c>
      <c r="L34" s="15"/>
      <c r="M34" s="15">
        <v>2806</v>
      </c>
      <c r="N34" s="15"/>
      <c r="O34" s="15">
        <v>0</v>
      </c>
      <c r="P34" s="15"/>
      <c r="Q34" s="15">
        <v>140</v>
      </c>
    </row>
    <row r="35" spans="1:17" s="3" customFormat="1" ht="13.5">
      <c r="A35" s="24" t="s">
        <v>17</v>
      </c>
      <c r="B35" s="24"/>
      <c r="C35" s="15">
        <v>0</v>
      </c>
      <c r="D35" s="15"/>
      <c r="E35" s="15">
        <v>4701</v>
      </c>
      <c r="F35" s="15"/>
      <c r="G35" s="15">
        <v>26000</v>
      </c>
      <c r="H35" s="15"/>
      <c r="I35" s="15">
        <v>14000</v>
      </c>
      <c r="J35" s="15"/>
      <c r="K35" s="15">
        <f t="shared" si="0"/>
        <v>44701</v>
      </c>
      <c r="L35" s="15"/>
      <c r="M35" s="15">
        <v>44477</v>
      </c>
      <c r="N35" s="15"/>
      <c r="O35" s="15">
        <v>0</v>
      </c>
      <c r="P35" s="15"/>
      <c r="Q35" s="15">
        <v>224</v>
      </c>
    </row>
    <row r="36" spans="1:17" s="3" customFormat="1" ht="13.5">
      <c r="A36" s="24" t="s">
        <v>18</v>
      </c>
      <c r="B36" s="24"/>
      <c r="C36" s="15">
        <v>134152</v>
      </c>
      <c r="D36" s="15"/>
      <c r="E36" s="15">
        <v>3766</v>
      </c>
      <c r="F36" s="15"/>
      <c r="G36" s="15">
        <v>6692</v>
      </c>
      <c r="H36" s="15"/>
      <c r="I36" s="15">
        <v>0</v>
      </c>
      <c r="J36" s="15"/>
      <c r="K36" s="15">
        <f t="shared" si="0"/>
        <v>144610</v>
      </c>
      <c r="L36" s="15"/>
      <c r="M36" s="15">
        <v>120011</v>
      </c>
      <c r="N36" s="15"/>
      <c r="O36" s="15">
        <v>16662</v>
      </c>
      <c r="P36" s="15"/>
      <c r="Q36" s="15">
        <v>7937</v>
      </c>
    </row>
    <row r="37" spans="1:17" s="3" customFormat="1" ht="13.5">
      <c r="A37" s="24" t="s">
        <v>79</v>
      </c>
      <c r="B37" s="24"/>
      <c r="C37" s="15">
        <v>0</v>
      </c>
      <c r="D37" s="15"/>
      <c r="E37" s="15">
        <v>0</v>
      </c>
      <c r="F37" s="15"/>
      <c r="G37" s="15">
        <v>1191</v>
      </c>
      <c r="H37" s="15"/>
      <c r="I37" s="15">
        <v>0</v>
      </c>
      <c r="J37" s="15"/>
      <c r="K37" s="15">
        <f t="shared" si="0"/>
        <v>1191</v>
      </c>
      <c r="L37" s="15"/>
      <c r="M37" s="15">
        <v>0</v>
      </c>
      <c r="N37" s="15"/>
      <c r="O37" s="15">
        <v>1191</v>
      </c>
      <c r="P37" s="15"/>
      <c r="Q37" s="15">
        <v>0</v>
      </c>
    </row>
    <row r="38" spans="1:17" s="3" customFormat="1" ht="13.5">
      <c r="A38" s="24" t="s">
        <v>19</v>
      </c>
      <c r="B38" s="24"/>
      <c r="C38" s="17">
        <v>105563</v>
      </c>
      <c r="D38" s="15"/>
      <c r="E38" s="17">
        <v>2097</v>
      </c>
      <c r="F38" s="15"/>
      <c r="G38" s="17">
        <v>100009</v>
      </c>
      <c r="H38" s="15"/>
      <c r="I38" s="17">
        <v>3500</v>
      </c>
      <c r="J38" s="15"/>
      <c r="K38" s="17">
        <f t="shared" si="0"/>
        <v>211169</v>
      </c>
      <c r="L38" s="15"/>
      <c r="M38" s="17">
        <v>105498</v>
      </c>
      <c r="N38" s="15"/>
      <c r="O38" s="17">
        <v>105571</v>
      </c>
      <c r="P38" s="15"/>
      <c r="Q38" s="17">
        <v>100</v>
      </c>
    </row>
    <row r="39" spans="1:17" s="3" customFormat="1" ht="13.5">
      <c r="A39" s="24" t="s">
        <v>13</v>
      </c>
      <c r="B39" s="24"/>
      <c r="C39" s="18">
        <f>SUM(C34:C38)</f>
        <v>239715</v>
      </c>
      <c r="D39" s="15"/>
      <c r="E39" s="18">
        <f>SUM(E34:E38)</f>
        <v>13510</v>
      </c>
      <c r="F39" s="15"/>
      <c r="G39" s="18">
        <f>SUM(G34:G38)</f>
        <v>133892</v>
      </c>
      <c r="H39" s="15"/>
      <c r="I39" s="18">
        <f>SUM(I34:I38)</f>
        <v>17500</v>
      </c>
      <c r="J39" s="15"/>
      <c r="K39" s="18">
        <f t="shared" si="0"/>
        <v>404617</v>
      </c>
      <c r="L39" s="15"/>
      <c r="M39" s="18">
        <f>SUM(M34:M38)</f>
        <v>272792</v>
      </c>
      <c r="N39" s="15"/>
      <c r="O39" s="18">
        <f>SUM(O34:O38)</f>
        <v>123424</v>
      </c>
      <c r="P39" s="15"/>
      <c r="Q39" s="18">
        <f>SUM(Q34:Q38)</f>
        <v>8401</v>
      </c>
    </row>
    <row r="40" spans="1:17" s="3" customFormat="1" ht="13.5">
      <c r="A40" s="24"/>
      <c r="B40" s="24"/>
      <c r="C40" s="16"/>
      <c r="D40" s="16"/>
      <c r="E40" s="16"/>
      <c r="F40" s="16"/>
      <c r="G40" s="16"/>
      <c r="H40" s="16"/>
      <c r="I40" s="16"/>
      <c r="J40" s="16"/>
      <c r="K40" s="15"/>
      <c r="L40" s="16"/>
      <c r="M40" s="16"/>
      <c r="N40" s="16"/>
      <c r="O40" s="16"/>
      <c r="P40" s="16"/>
      <c r="Q40" s="16"/>
    </row>
    <row r="41" spans="1:17" s="3" customFormat="1" ht="13.5">
      <c r="A41" s="24" t="s">
        <v>80</v>
      </c>
      <c r="B41" s="24"/>
      <c r="C41" s="17">
        <v>0</v>
      </c>
      <c r="D41" s="16"/>
      <c r="E41" s="17">
        <v>0</v>
      </c>
      <c r="F41" s="16"/>
      <c r="G41" s="17">
        <v>540</v>
      </c>
      <c r="H41" s="16"/>
      <c r="I41" s="17">
        <v>3960</v>
      </c>
      <c r="J41" s="16"/>
      <c r="K41" s="17">
        <f t="shared" si="0"/>
        <v>4500</v>
      </c>
      <c r="L41" s="16"/>
      <c r="M41" s="17">
        <v>3500</v>
      </c>
      <c r="N41" s="16"/>
      <c r="O41" s="17">
        <v>1000</v>
      </c>
      <c r="P41" s="16"/>
      <c r="Q41" s="17">
        <v>0</v>
      </c>
    </row>
    <row r="42" spans="1:17" s="3" customFormat="1" ht="13.5">
      <c r="A42" s="24"/>
      <c r="B42" s="24"/>
      <c r="C42" s="16"/>
      <c r="D42" s="16"/>
      <c r="E42" s="16"/>
      <c r="F42" s="16"/>
      <c r="G42" s="16"/>
      <c r="H42" s="16"/>
      <c r="I42" s="16"/>
      <c r="J42" s="16"/>
      <c r="K42" s="15"/>
      <c r="L42" s="16"/>
      <c r="M42" s="16"/>
      <c r="N42" s="16"/>
      <c r="O42" s="16"/>
      <c r="P42" s="16"/>
      <c r="Q42" s="16"/>
    </row>
    <row r="43" spans="1:17" s="3" customFormat="1" ht="13.5">
      <c r="A43" s="24" t="s">
        <v>20</v>
      </c>
      <c r="B43" s="24"/>
      <c r="C43" s="17">
        <v>0</v>
      </c>
      <c r="D43" s="15"/>
      <c r="E43" s="17">
        <v>0</v>
      </c>
      <c r="F43" s="15"/>
      <c r="G43" s="17">
        <v>0</v>
      </c>
      <c r="H43" s="15"/>
      <c r="I43" s="17">
        <v>126609</v>
      </c>
      <c r="J43" s="15"/>
      <c r="K43" s="17">
        <f t="shared" si="0"/>
        <v>126609</v>
      </c>
      <c r="L43" s="15"/>
      <c r="M43" s="29">
        <v>0</v>
      </c>
      <c r="N43" s="15"/>
      <c r="O43" s="29">
        <v>126609</v>
      </c>
      <c r="P43" s="15"/>
      <c r="Q43" s="29">
        <v>0</v>
      </c>
    </row>
    <row r="44" spans="1:17" s="3" customFormat="1" ht="13.5">
      <c r="A44" s="24"/>
      <c r="B44" s="2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3" customFormat="1" ht="13.5">
      <c r="A45" s="24" t="s">
        <v>29</v>
      </c>
      <c r="B45" s="24" t="s">
        <v>11</v>
      </c>
      <c r="C45" s="17">
        <f>SUM(C23+C25+C27+C39+C43+C41+C31+C29)</f>
        <v>536903</v>
      </c>
      <c r="D45" s="15"/>
      <c r="E45" s="17">
        <f>SUM(E23+E25+E27+E39+E43+E41+E31+E29)</f>
        <v>32538</v>
      </c>
      <c r="F45" s="15"/>
      <c r="G45" s="17">
        <f>SUM(G23+G25+G27+G39+G43+G41+G31+G29)</f>
        <v>144382</v>
      </c>
      <c r="H45" s="15"/>
      <c r="I45" s="17">
        <f>SUM(I23+I25+I27+I39+I43+I41+I31+I29)</f>
        <v>277706</v>
      </c>
      <c r="J45" s="15"/>
      <c r="K45" s="17">
        <f t="shared" si="0"/>
        <v>991529</v>
      </c>
      <c r="L45" s="15"/>
      <c r="M45" s="17">
        <f>SUM(M23+M25+M27+M39+M43+M41+M31+M29)</f>
        <v>437250</v>
      </c>
      <c r="N45" s="16"/>
      <c r="O45" s="17">
        <f>SUM(O23+O25+O27+O39+O43+O41+O31+O29)</f>
        <v>539941</v>
      </c>
      <c r="P45" s="16"/>
      <c r="Q45" s="17">
        <f>SUM(Q23+Q25+Q27+Q39+Q43+Q41+Q31+Q29)</f>
        <v>14338</v>
      </c>
    </row>
    <row r="46" spans="1:17" s="3" customFormat="1" ht="13.5">
      <c r="A46" s="24"/>
      <c r="B46" s="24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6"/>
      <c r="O46" s="16"/>
      <c r="P46" s="16"/>
      <c r="Q46" s="16"/>
    </row>
    <row r="47" spans="1:17" s="3" customFormat="1" ht="13.5">
      <c r="A47" s="24" t="s">
        <v>59</v>
      </c>
      <c r="B47" s="24"/>
      <c r="C47" s="16"/>
      <c r="D47" s="15"/>
      <c r="E47" s="16"/>
      <c r="F47" s="15"/>
      <c r="G47" s="16"/>
      <c r="H47" s="15"/>
      <c r="I47" s="16"/>
      <c r="J47" s="15"/>
      <c r="K47" s="16"/>
      <c r="L47" s="15"/>
      <c r="M47" s="16"/>
      <c r="N47" s="16"/>
      <c r="O47" s="16"/>
      <c r="P47" s="16"/>
      <c r="Q47" s="16"/>
    </row>
    <row r="48" spans="1:17" s="3" customFormat="1" ht="13.5">
      <c r="A48" s="24" t="s">
        <v>60</v>
      </c>
      <c r="B48" s="24"/>
      <c r="C48" s="16">
        <v>1179</v>
      </c>
      <c r="D48" s="15"/>
      <c r="E48" s="16">
        <v>4052</v>
      </c>
      <c r="F48" s="15"/>
      <c r="G48" s="16">
        <v>0</v>
      </c>
      <c r="H48" s="15"/>
      <c r="I48" s="16">
        <v>0</v>
      </c>
      <c r="J48" s="15"/>
      <c r="K48" s="16">
        <f t="shared" si="0"/>
        <v>5231</v>
      </c>
      <c r="L48" s="15"/>
      <c r="M48" s="16">
        <v>4093</v>
      </c>
      <c r="N48" s="16"/>
      <c r="O48" s="16">
        <v>1138</v>
      </c>
      <c r="P48" s="16"/>
      <c r="Q48" s="16">
        <v>0</v>
      </c>
    </row>
    <row r="49" spans="1:17" s="3" customFormat="1" ht="13.5">
      <c r="A49" s="24" t="s">
        <v>61</v>
      </c>
      <c r="B49" s="24"/>
      <c r="C49" s="16">
        <v>21999</v>
      </c>
      <c r="D49" s="15"/>
      <c r="E49" s="16">
        <v>0</v>
      </c>
      <c r="F49" s="15"/>
      <c r="G49" s="16">
        <v>0</v>
      </c>
      <c r="H49" s="15"/>
      <c r="I49" s="16">
        <v>0</v>
      </c>
      <c r="J49" s="15"/>
      <c r="K49" s="16">
        <f t="shared" si="0"/>
        <v>21999</v>
      </c>
      <c r="L49" s="15"/>
      <c r="M49" s="16">
        <v>15571</v>
      </c>
      <c r="N49" s="16"/>
      <c r="O49" s="16">
        <v>6428</v>
      </c>
      <c r="P49" s="16"/>
      <c r="Q49" s="16">
        <v>0</v>
      </c>
    </row>
    <row r="50" spans="1:17" s="3" customFormat="1" ht="13.5">
      <c r="A50" s="24" t="s">
        <v>72</v>
      </c>
      <c r="B50" s="24"/>
      <c r="C50" s="30">
        <v>16815</v>
      </c>
      <c r="D50" s="15"/>
      <c r="E50" s="30">
        <v>0</v>
      </c>
      <c r="F50" s="15"/>
      <c r="G50" s="30">
        <v>0</v>
      </c>
      <c r="H50" s="15"/>
      <c r="I50" s="30">
        <v>0</v>
      </c>
      <c r="J50" s="15"/>
      <c r="K50" s="30">
        <f t="shared" si="0"/>
        <v>16815</v>
      </c>
      <c r="L50" s="15"/>
      <c r="M50" s="30">
        <v>10812</v>
      </c>
      <c r="N50" s="16"/>
      <c r="O50" s="30">
        <v>0</v>
      </c>
      <c r="P50" s="16"/>
      <c r="Q50" s="30">
        <v>6003</v>
      </c>
    </row>
    <row r="51" spans="1:17" s="3" customFormat="1" ht="13.5">
      <c r="A51" s="24"/>
      <c r="B51" s="24"/>
      <c r="C51" s="16"/>
      <c r="D51" s="15"/>
      <c r="E51" s="16"/>
      <c r="F51" s="15"/>
      <c r="G51" s="16"/>
      <c r="H51" s="15"/>
      <c r="I51" s="16"/>
      <c r="J51" s="15"/>
      <c r="K51" s="16"/>
      <c r="L51" s="15"/>
      <c r="M51" s="16"/>
      <c r="N51" s="16"/>
      <c r="O51" s="16"/>
      <c r="P51" s="16"/>
      <c r="Q51" s="16"/>
    </row>
    <row r="52" spans="1:17" s="3" customFormat="1" ht="13.5">
      <c r="A52" s="24" t="s">
        <v>62</v>
      </c>
      <c r="B52" s="24"/>
      <c r="C52" s="30">
        <f>SUM(C48:C51)</f>
        <v>39993</v>
      </c>
      <c r="D52" s="15"/>
      <c r="E52" s="30">
        <f>SUM(E48:E51)</f>
        <v>4052</v>
      </c>
      <c r="F52" s="15"/>
      <c r="G52" s="30">
        <f>SUM(G48:G51)</f>
        <v>0</v>
      </c>
      <c r="H52" s="15"/>
      <c r="I52" s="30">
        <f>SUM(I48:I51)</f>
        <v>0</v>
      </c>
      <c r="J52" s="15"/>
      <c r="K52" s="30">
        <f t="shared" si="0"/>
        <v>44045</v>
      </c>
      <c r="L52" s="15"/>
      <c r="M52" s="30">
        <f>SUM(M48:M51)</f>
        <v>30476</v>
      </c>
      <c r="N52" s="16"/>
      <c r="O52" s="30">
        <f>SUM(O48:O51)</f>
        <v>7566</v>
      </c>
      <c r="P52" s="16"/>
      <c r="Q52" s="30">
        <f>SUM(Q48:Q51)</f>
        <v>6003</v>
      </c>
    </row>
    <row r="53" spans="1:17" s="3" customFormat="1" ht="13.5">
      <c r="A53" s="24"/>
      <c r="B53" s="24"/>
      <c r="C53" s="16"/>
      <c r="D53" s="15"/>
      <c r="E53" s="16"/>
      <c r="F53" s="15"/>
      <c r="G53" s="16"/>
      <c r="H53" s="15"/>
      <c r="I53" s="16"/>
      <c r="J53" s="15"/>
      <c r="K53" s="15"/>
      <c r="L53" s="15"/>
      <c r="M53" s="16"/>
      <c r="N53" s="15"/>
      <c r="O53" s="16"/>
      <c r="P53" s="15"/>
      <c r="Q53" s="16"/>
    </row>
    <row r="54" spans="1:17" s="3" customFormat="1" ht="13.5">
      <c r="A54" s="24" t="s">
        <v>43</v>
      </c>
      <c r="B54" s="24"/>
      <c r="C54" s="16"/>
      <c r="D54" s="15"/>
      <c r="E54" s="16"/>
      <c r="F54" s="15"/>
      <c r="G54" s="16"/>
      <c r="H54" s="15"/>
      <c r="I54" s="16"/>
      <c r="J54" s="15"/>
      <c r="K54" s="15"/>
      <c r="L54" s="15"/>
      <c r="M54" s="16"/>
      <c r="N54" s="15"/>
      <c r="O54" s="16"/>
      <c r="P54" s="15"/>
      <c r="Q54" s="16"/>
    </row>
    <row r="55" spans="1:17" s="3" customFormat="1" ht="13.5">
      <c r="A55" s="24" t="s">
        <v>73</v>
      </c>
      <c r="B55" s="24"/>
      <c r="C55" s="16">
        <v>0</v>
      </c>
      <c r="D55" s="15"/>
      <c r="E55" s="16">
        <v>0</v>
      </c>
      <c r="F55" s="15"/>
      <c r="G55" s="16">
        <v>11873</v>
      </c>
      <c r="H55" s="15"/>
      <c r="I55" s="16">
        <v>0</v>
      </c>
      <c r="J55" s="15"/>
      <c r="K55" s="15">
        <f t="shared" si="0"/>
        <v>11873</v>
      </c>
      <c r="L55" s="15"/>
      <c r="M55" s="16">
        <v>4520</v>
      </c>
      <c r="N55" s="15"/>
      <c r="O55" s="16">
        <v>7353</v>
      </c>
      <c r="P55" s="15"/>
      <c r="Q55" s="16">
        <v>0</v>
      </c>
    </row>
    <row r="56" spans="1:17" s="3" customFormat="1" ht="13.5">
      <c r="A56" s="24" t="s">
        <v>14</v>
      </c>
      <c r="B56" s="24"/>
      <c r="C56" s="30">
        <v>56371</v>
      </c>
      <c r="D56" s="15"/>
      <c r="E56" s="30">
        <v>0</v>
      </c>
      <c r="F56" s="15"/>
      <c r="G56" s="30">
        <v>0</v>
      </c>
      <c r="H56" s="15"/>
      <c r="I56" s="30">
        <v>0</v>
      </c>
      <c r="J56" s="15"/>
      <c r="K56" s="30">
        <f t="shared" si="0"/>
        <v>56371</v>
      </c>
      <c r="L56" s="15"/>
      <c r="M56" s="30">
        <v>0</v>
      </c>
      <c r="N56" s="15"/>
      <c r="O56" s="30">
        <v>56371</v>
      </c>
      <c r="P56" s="15"/>
      <c r="Q56" s="30">
        <v>0</v>
      </c>
    </row>
    <row r="57" spans="1:17" s="3" customFormat="1" ht="13.5">
      <c r="A57" s="24"/>
      <c r="B57" s="24"/>
      <c r="C57" s="16"/>
      <c r="D57" s="15"/>
      <c r="E57" s="16"/>
      <c r="F57" s="15"/>
      <c r="G57" s="16"/>
      <c r="H57" s="15"/>
      <c r="I57" s="16"/>
      <c r="J57" s="15"/>
      <c r="K57" s="15"/>
      <c r="L57" s="15"/>
      <c r="M57" s="16"/>
      <c r="N57" s="15"/>
      <c r="O57" s="16"/>
      <c r="P57" s="15"/>
      <c r="Q57" s="16"/>
    </row>
    <row r="58" spans="1:17" s="3" customFormat="1" ht="13.5">
      <c r="A58" s="24" t="s">
        <v>30</v>
      </c>
      <c r="B58" s="24"/>
      <c r="C58" s="17">
        <f>SUM(C55:C56)</f>
        <v>56371</v>
      </c>
      <c r="D58" s="15"/>
      <c r="E58" s="17">
        <f>SUM(E55:E56)</f>
        <v>0</v>
      </c>
      <c r="F58" s="15"/>
      <c r="G58" s="17">
        <f>SUM(G55:G56)</f>
        <v>11873</v>
      </c>
      <c r="H58" s="15"/>
      <c r="I58" s="17">
        <f>SUM(I55:I56)</f>
        <v>0</v>
      </c>
      <c r="J58" s="15"/>
      <c r="K58" s="17">
        <f t="shared" si="0"/>
        <v>68244</v>
      </c>
      <c r="L58" s="15"/>
      <c r="M58" s="17">
        <f>SUM(M55:M56)</f>
        <v>4520</v>
      </c>
      <c r="N58" s="15"/>
      <c r="O58" s="17">
        <f>SUM(O55:O56)</f>
        <v>63724</v>
      </c>
      <c r="P58" s="15"/>
      <c r="Q58" s="17">
        <f>SUM(Q55:Q56)</f>
        <v>0</v>
      </c>
    </row>
    <row r="59" spans="1:17" s="3" customFormat="1" ht="13.5">
      <c r="A59" s="24"/>
      <c r="B59" s="24" t="s">
        <v>11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s="3" customFormat="1" ht="13.5">
      <c r="A60" s="24" t="s">
        <v>44</v>
      </c>
      <c r="B60" s="24" t="s">
        <v>11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3" customFormat="1" ht="13.5">
      <c r="A61" s="24" t="s">
        <v>53</v>
      </c>
      <c r="B61" s="24"/>
      <c r="C61" s="15">
        <v>0</v>
      </c>
      <c r="D61" s="15"/>
      <c r="E61" s="15">
        <v>2885</v>
      </c>
      <c r="F61" s="15"/>
      <c r="G61" s="15">
        <v>0</v>
      </c>
      <c r="H61" s="15"/>
      <c r="I61" s="15">
        <v>0</v>
      </c>
      <c r="J61" s="15"/>
      <c r="K61" s="15">
        <f t="shared" si="0"/>
        <v>2885</v>
      </c>
      <c r="L61" s="15"/>
      <c r="M61" s="15">
        <v>2748</v>
      </c>
      <c r="N61" s="15"/>
      <c r="O61" s="15">
        <v>0</v>
      </c>
      <c r="P61" s="15"/>
      <c r="Q61" s="15">
        <v>137</v>
      </c>
    </row>
    <row r="62" spans="1:17" s="4" customFormat="1" ht="13.5">
      <c r="A62" s="31" t="s">
        <v>21</v>
      </c>
      <c r="B62" s="31" t="s">
        <v>11</v>
      </c>
      <c r="C62" s="16">
        <v>0</v>
      </c>
      <c r="D62" s="16"/>
      <c r="E62" s="16">
        <v>13655</v>
      </c>
      <c r="F62" s="16"/>
      <c r="G62" s="16">
        <v>0</v>
      </c>
      <c r="H62" s="16"/>
      <c r="I62" s="16">
        <v>0</v>
      </c>
      <c r="J62" s="16"/>
      <c r="K62" s="15">
        <f t="shared" si="0"/>
        <v>13655</v>
      </c>
      <c r="L62" s="16"/>
      <c r="M62" s="16">
        <v>10188</v>
      </c>
      <c r="N62" s="16"/>
      <c r="O62" s="16">
        <v>2958</v>
      </c>
      <c r="P62" s="16"/>
      <c r="Q62" s="16">
        <v>509</v>
      </c>
    </row>
    <row r="63" spans="1:17" s="4" customFormat="1" ht="13.5">
      <c r="A63" s="31" t="s">
        <v>56</v>
      </c>
      <c r="B63" s="31" t="s">
        <v>11</v>
      </c>
      <c r="C63" s="16">
        <v>0</v>
      </c>
      <c r="D63" s="16"/>
      <c r="E63" s="16">
        <v>2548</v>
      </c>
      <c r="F63" s="16"/>
      <c r="G63" s="16">
        <v>36008</v>
      </c>
      <c r="H63" s="16"/>
      <c r="I63" s="16">
        <v>0</v>
      </c>
      <c r="J63" s="16"/>
      <c r="K63" s="16">
        <f t="shared" si="0"/>
        <v>38556</v>
      </c>
      <c r="L63" s="16"/>
      <c r="M63" s="16">
        <v>20882</v>
      </c>
      <c r="N63" s="16"/>
      <c r="O63" s="16">
        <v>17553</v>
      </c>
      <c r="P63" s="16"/>
      <c r="Q63" s="16">
        <v>121</v>
      </c>
    </row>
    <row r="64" spans="1:17" s="4" customFormat="1" ht="13.5">
      <c r="A64" s="31" t="s">
        <v>68</v>
      </c>
      <c r="B64" s="31"/>
      <c r="C64" s="17">
        <v>0</v>
      </c>
      <c r="D64" s="16"/>
      <c r="E64" s="17">
        <v>0</v>
      </c>
      <c r="F64" s="16"/>
      <c r="G64" s="17">
        <v>0</v>
      </c>
      <c r="H64" s="16"/>
      <c r="I64" s="17">
        <v>-12</v>
      </c>
      <c r="J64" s="16"/>
      <c r="K64" s="17">
        <f t="shared" si="0"/>
        <v>-12</v>
      </c>
      <c r="L64" s="16"/>
      <c r="M64" s="17">
        <v>0</v>
      </c>
      <c r="N64" s="16"/>
      <c r="O64" s="17">
        <v>-12</v>
      </c>
      <c r="P64" s="16"/>
      <c r="Q64" s="17">
        <v>0</v>
      </c>
    </row>
    <row r="65" spans="1:17" s="3" customFormat="1" ht="13.5">
      <c r="A65" s="24"/>
      <c r="B65" s="24" t="s">
        <v>11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3" customFormat="1" ht="13.5">
      <c r="A66" s="24" t="s">
        <v>31</v>
      </c>
      <c r="B66" s="24" t="s">
        <v>11</v>
      </c>
      <c r="C66" s="17">
        <f>SUM(C61:C64)</f>
        <v>0</v>
      </c>
      <c r="D66" s="15"/>
      <c r="E66" s="17">
        <f>SUM(E61:E64)</f>
        <v>19088</v>
      </c>
      <c r="F66" s="15"/>
      <c r="G66" s="17">
        <f>SUM(G61:G64)</f>
        <v>36008</v>
      </c>
      <c r="H66" s="15"/>
      <c r="I66" s="17">
        <f>SUM(I61:I64)</f>
        <v>-12</v>
      </c>
      <c r="J66" s="15"/>
      <c r="K66" s="17">
        <f t="shared" si="0"/>
        <v>55084</v>
      </c>
      <c r="L66" s="15"/>
      <c r="M66" s="17">
        <f>SUM(M61:M64)</f>
        <v>33818</v>
      </c>
      <c r="N66" s="15"/>
      <c r="O66" s="17">
        <f>SUM(O61:O64)</f>
        <v>20499</v>
      </c>
      <c r="P66" s="15"/>
      <c r="Q66" s="17">
        <f>SUM(Q61:Q64)</f>
        <v>767</v>
      </c>
    </row>
    <row r="67" spans="1:17" s="3" customFormat="1" ht="13.5">
      <c r="A67" s="24"/>
      <c r="B67" s="24" t="s">
        <v>11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s="3" customFormat="1" ht="13.5">
      <c r="A68" s="24" t="s">
        <v>45</v>
      </c>
      <c r="B68" s="24" t="s">
        <v>11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s="3" customFormat="1" ht="13.5">
      <c r="A69" s="24" t="s">
        <v>22</v>
      </c>
      <c r="B69" s="24" t="s">
        <v>11</v>
      </c>
      <c r="C69" s="15">
        <v>8919</v>
      </c>
      <c r="D69" s="15"/>
      <c r="E69" s="15">
        <v>0</v>
      </c>
      <c r="F69" s="15"/>
      <c r="G69" s="15">
        <v>0</v>
      </c>
      <c r="H69" s="15"/>
      <c r="I69" s="15">
        <v>0</v>
      </c>
      <c r="J69" s="15"/>
      <c r="K69" s="15">
        <f t="shared" si="0"/>
        <v>8919</v>
      </c>
      <c r="L69" s="15"/>
      <c r="M69" s="15">
        <v>-264</v>
      </c>
      <c r="N69" s="15"/>
      <c r="O69" s="15">
        <v>9183</v>
      </c>
      <c r="P69" s="15"/>
      <c r="Q69" s="15">
        <v>0</v>
      </c>
    </row>
    <row r="70" spans="1:17" s="3" customFormat="1" ht="13.5">
      <c r="A70" s="24" t="s">
        <v>69</v>
      </c>
      <c r="B70" s="24"/>
      <c r="C70" s="15">
        <v>0</v>
      </c>
      <c r="D70" s="15"/>
      <c r="E70" s="15">
        <v>0</v>
      </c>
      <c r="F70" s="15"/>
      <c r="G70" s="15">
        <v>0</v>
      </c>
      <c r="H70" s="15"/>
      <c r="I70" s="15">
        <v>6519</v>
      </c>
      <c r="J70" s="15"/>
      <c r="K70" s="15">
        <f t="shared" si="0"/>
        <v>6519</v>
      </c>
      <c r="L70" s="15"/>
      <c r="M70" s="15">
        <v>0</v>
      </c>
      <c r="N70" s="15"/>
      <c r="O70" s="15">
        <v>6519</v>
      </c>
      <c r="P70" s="15"/>
      <c r="Q70" s="15">
        <v>0</v>
      </c>
    </row>
    <row r="71" spans="1:17" s="3" customFormat="1" ht="13.5">
      <c r="A71" s="24" t="s">
        <v>38</v>
      </c>
      <c r="B71" s="24" t="s">
        <v>11</v>
      </c>
      <c r="C71" s="15">
        <v>0</v>
      </c>
      <c r="D71" s="15"/>
      <c r="E71" s="15">
        <v>9041</v>
      </c>
      <c r="F71" s="15"/>
      <c r="G71" s="15">
        <v>9252</v>
      </c>
      <c r="H71" s="15"/>
      <c r="I71" s="15">
        <v>77529</v>
      </c>
      <c r="J71" s="15"/>
      <c r="K71" s="15">
        <f t="shared" si="0"/>
        <v>95822</v>
      </c>
      <c r="L71" s="15"/>
      <c r="M71" s="15">
        <v>65856</v>
      </c>
      <c r="N71" s="15"/>
      <c r="O71" s="15">
        <v>29535</v>
      </c>
      <c r="P71" s="15"/>
      <c r="Q71" s="15">
        <v>431</v>
      </c>
    </row>
    <row r="72" spans="1:17" s="3" customFormat="1" ht="13.5">
      <c r="A72" s="24" t="s">
        <v>23</v>
      </c>
      <c r="B72" s="24"/>
      <c r="C72" s="15">
        <v>0</v>
      </c>
      <c r="D72" s="15"/>
      <c r="E72" s="15">
        <v>38027</v>
      </c>
      <c r="F72" s="15"/>
      <c r="G72" s="15">
        <v>0</v>
      </c>
      <c r="H72" s="15"/>
      <c r="I72" s="15">
        <v>0</v>
      </c>
      <c r="J72" s="15"/>
      <c r="K72" s="15">
        <f t="shared" si="0"/>
        <v>38027</v>
      </c>
      <c r="L72" s="15"/>
      <c r="M72" s="15">
        <v>36216</v>
      </c>
      <c r="N72" s="15"/>
      <c r="O72" s="15">
        <v>0</v>
      </c>
      <c r="P72" s="15"/>
      <c r="Q72" s="15">
        <v>1811</v>
      </c>
    </row>
    <row r="73" spans="1:17" s="3" customFormat="1" ht="13.5">
      <c r="A73" s="24" t="s">
        <v>24</v>
      </c>
      <c r="B73" s="24" t="s">
        <v>11</v>
      </c>
      <c r="C73" s="17">
        <v>0</v>
      </c>
      <c r="D73" s="15"/>
      <c r="E73" s="17">
        <v>0</v>
      </c>
      <c r="F73" s="15"/>
      <c r="G73" s="17">
        <v>0</v>
      </c>
      <c r="H73" s="15"/>
      <c r="I73" s="17">
        <v>51410</v>
      </c>
      <c r="J73" s="15"/>
      <c r="K73" s="17">
        <f t="shared" si="0"/>
        <v>51410</v>
      </c>
      <c r="L73" s="15"/>
      <c r="M73" s="17">
        <v>19410</v>
      </c>
      <c r="N73" s="15"/>
      <c r="O73" s="17">
        <v>32000</v>
      </c>
      <c r="P73" s="15"/>
      <c r="Q73" s="17">
        <v>0</v>
      </c>
    </row>
    <row r="74" spans="1:17" s="3" customFormat="1" ht="13.5">
      <c r="A74" s="24"/>
      <c r="B74" s="24" t="s">
        <v>11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s="3" customFormat="1" ht="13.5">
      <c r="A75" s="24" t="s">
        <v>32</v>
      </c>
      <c r="B75" s="24" t="s">
        <v>11</v>
      </c>
      <c r="C75" s="17">
        <f>SUM(C69:C74)</f>
        <v>8919</v>
      </c>
      <c r="D75" s="15"/>
      <c r="E75" s="17">
        <f>SUM(E69:E74)</f>
        <v>47068</v>
      </c>
      <c r="F75" s="15"/>
      <c r="G75" s="17">
        <f>SUM(G69:G74)</f>
        <v>9252</v>
      </c>
      <c r="H75" s="15"/>
      <c r="I75" s="17">
        <f>SUM(I69:I74)</f>
        <v>135458</v>
      </c>
      <c r="J75" s="15"/>
      <c r="K75" s="17">
        <f t="shared" si="0"/>
        <v>200697</v>
      </c>
      <c r="L75" s="15"/>
      <c r="M75" s="17">
        <f>SUM(M69:M74)</f>
        <v>121218</v>
      </c>
      <c r="N75" s="15"/>
      <c r="O75" s="17">
        <f>SUM(O69:O74)</f>
        <v>77237</v>
      </c>
      <c r="P75" s="15"/>
      <c r="Q75" s="17">
        <f>SUM(Q69:Q74)</f>
        <v>2242</v>
      </c>
    </row>
    <row r="76" spans="1:17" s="3" customFormat="1" ht="13.5">
      <c r="A76" s="24"/>
      <c r="B76" s="2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s="3" customFormat="1" ht="13.5">
      <c r="A77" s="24" t="s">
        <v>47</v>
      </c>
      <c r="B77" s="24" t="s">
        <v>11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s="3" customFormat="1" ht="13.5">
      <c r="A78" s="24" t="s">
        <v>53</v>
      </c>
      <c r="B78" s="24"/>
      <c r="C78" s="15">
        <v>0</v>
      </c>
      <c r="D78" s="15"/>
      <c r="E78" s="15">
        <v>190569</v>
      </c>
      <c r="F78" s="15"/>
      <c r="G78" s="15">
        <v>0</v>
      </c>
      <c r="H78" s="15"/>
      <c r="I78" s="15">
        <v>0</v>
      </c>
      <c r="J78" s="15"/>
      <c r="K78" s="15">
        <f t="shared" si="0"/>
        <v>190569</v>
      </c>
      <c r="L78" s="15"/>
      <c r="M78" s="15">
        <v>53541</v>
      </c>
      <c r="N78" s="15"/>
      <c r="O78" s="15">
        <v>137028</v>
      </c>
      <c r="P78" s="15"/>
      <c r="Q78" s="15">
        <v>0</v>
      </c>
    </row>
    <row r="79" spans="1:17" s="3" customFormat="1" ht="13.5">
      <c r="A79" s="24" t="s">
        <v>70</v>
      </c>
      <c r="B79" s="24"/>
      <c r="C79" s="15">
        <v>0</v>
      </c>
      <c r="D79" s="15"/>
      <c r="E79" s="15">
        <v>55000</v>
      </c>
      <c r="F79" s="15"/>
      <c r="G79" s="15">
        <v>0</v>
      </c>
      <c r="H79" s="15"/>
      <c r="I79" s="15">
        <v>0</v>
      </c>
      <c r="J79" s="15"/>
      <c r="K79" s="15">
        <f t="shared" si="0"/>
        <v>55000</v>
      </c>
      <c r="L79" s="15"/>
      <c r="M79" s="15">
        <v>0</v>
      </c>
      <c r="N79" s="15"/>
      <c r="O79" s="15">
        <v>55000</v>
      </c>
      <c r="P79" s="15"/>
      <c r="Q79" s="15">
        <v>0</v>
      </c>
    </row>
    <row r="80" spans="1:17" s="3" customFormat="1" ht="13.5">
      <c r="A80" s="24" t="s">
        <v>25</v>
      </c>
      <c r="B80" s="24" t="s">
        <v>11</v>
      </c>
      <c r="C80" s="15">
        <v>0</v>
      </c>
      <c r="D80" s="15"/>
      <c r="E80" s="15">
        <v>3104</v>
      </c>
      <c r="F80" s="15"/>
      <c r="G80" s="15">
        <v>0</v>
      </c>
      <c r="H80" s="15"/>
      <c r="I80" s="15">
        <v>0</v>
      </c>
      <c r="J80" s="15"/>
      <c r="K80" s="15">
        <f t="shared" si="0"/>
        <v>3104</v>
      </c>
      <c r="L80" s="15"/>
      <c r="M80" s="15">
        <v>2956</v>
      </c>
      <c r="N80" s="15"/>
      <c r="O80" s="15">
        <v>0</v>
      </c>
      <c r="P80" s="15"/>
      <c r="Q80" s="15">
        <v>148</v>
      </c>
    </row>
    <row r="81" spans="1:17" s="3" customFormat="1" ht="13.5">
      <c r="A81" s="24" t="s">
        <v>81</v>
      </c>
      <c r="B81" s="24"/>
      <c r="C81" s="15">
        <v>0</v>
      </c>
      <c r="D81" s="15"/>
      <c r="E81" s="15">
        <v>451</v>
      </c>
      <c r="F81" s="15"/>
      <c r="G81" s="15">
        <v>0</v>
      </c>
      <c r="H81" s="15"/>
      <c r="I81" s="15">
        <v>0</v>
      </c>
      <c r="J81" s="15"/>
      <c r="K81" s="15">
        <f t="shared" si="0"/>
        <v>451</v>
      </c>
      <c r="L81" s="15"/>
      <c r="M81" s="15">
        <v>430</v>
      </c>
      <c r="N81" s="15"/>
      <c r="O81" s="15">
        <v>0</v>
      </c>
      <c r="P81" s="15"/>
      <c r="Q81" s="15">
        <v>21</v>
      </c>
    </row>
    <row r="82" spans="1:17" s="3" customFormat="1" ht="13.5">
      <c r="A82" s="24" t="s">
        <v>26</v>
      </c>
      <c r="B82" s="24"/>
      <c r="C82" s="15">
        <v>0</v>
      </c>
      <c r="D82" s="15"/>
      <c r="E82" s="15">
        <v>2109</v>
      </c>
      <c r="F82" s="15"/>
      <c r="G82" s="15">
        <v>0</v>
      </c>
      <c r="H82" s="15"/>
      <c r="I82" s="15">
        <v>0</v>
      </c>
      <c r="J82" s="15"/>
      <c r="K82" s="15">
        <f t="shared" si="0"/>
        <v>2109</v>
      </c>
      <c r="L82" s="15"/>
      <c r="M82" s="15">
        <v>2009</v>
      </c>
      <c r="N82" s="15"/>
      <c r="O82" s="15">
        <v>0</v>
      </c>
      <c r="P82" s="15"/>
      <c r="Q82" s="15">
        <v>100</v>
      </c>
    </row>
    <row r="83" spans="1:17" s="3" customFormat="1" ht="13.5">
      <c r="A83" s="24" t="s">
        <v>55</v>
      </c>
      <c r="B83" s="24" t="s">
        <v>11</v>
      </c>
      <c r="C83" s="15">
        <v>0</v>
      </c>
      <c r="D83" s="15"/>
      <c r="E83" s="15">
        <v>0</v>
      </c>
      <c r="F83" s="15"/>
      <c r="G83" s="15">
        <v>8199</v>
      </c>
      <c r="H83" s="15"/>
      <c r="I83" s="15">
        <v>0</v>
      </c>
      <c r="J83" s="15"/>
      <c r="K83" s="15">
        <f t="shared" si="0"/>
        <v>8199</v>
      </c>
      <c r="L83" s="15"/>
      <c r="M83" s="15">
        <v>6157</v>
      </c>
      <c r="N83" s="15"/>
      <c r="O83" s="15">
        <v>2042</v>
      </c>
      <c r="P83" s="15"/>
      <c r="Q83" s="15">
        <v>0</v>
      </c>
    </row>
    <row r="84" spans="1:17" s="3" customFormat="1" ht="13.5">
      <c r="A84" s="24" t="s">
        <v>71</v>
      </c>
      <c r="B84" s="24"/>
      <c r="C84" s="15">
        <v>0</v>
      </c>
      <c r="D84" s="15"/>
      <c r="E84" s="15">
        <v>26115</v>
      </c>
      <c r="F84" s="15"/>
      <c r="G84" s="15">
        <v>0</v>
      </c>
      <c r="H84" s="15"/>
      <c r="I84" s="15">
        <v>0</v>
      </c>
      <c r="J84" s="15"/>
      <c r="K84" s="15">
        <f t="shared" si="0"/>
        <v>26115</v>
      </c>
      <c r="L84" s="15"/>
      <c r="M84" s="15">
        <v>0</v>
      </c>
      <c r="N84" s="15"/>
      <c r="O84" s="15">
        <v>26115</v>
      </c>
      <c r="P84" s="15"/>
      <c r="Q84" s="15">
        <v>0</v>
      </c>
    </row>
    <row r="85" spans="1:17" s="3" customFormat="1" ht="13.5">
      <c r="A85" s="24" t="s">
        <v>27</v>
      </c>
      <c r="B85" s="24"/>
      <c r="C85" s="17">
        <v>0</v>
      </c>
      <c r="D85" s="15"/>
      <c r="E85" s="17">
        <v>3517</v>
      </c>
      <c r="F85" s="15"/>
      <c r="G85" s="17">
        <v>7000</v>
      </c>
      <c r="H85" s="15"/>
      <c r="I85" s="17">
        <v>0</v>
      </c>
      <c r="J85" s="15"/>
      <c r="K85" s="17">
        <f>IF(SUM(C85:I85)=SUM(M85:Q85),SUM(C85:I85),SUM(M85:Q85)-SUM(C85:I85))</f>
        <v>10517</v>
      </c>
      <c r="L85" s="15"/>
      <c r="M85" s="17">
        <f>1+10349</f>
        <v>10350</v>
      </c>
      <c r="N85" s="15"/>
      <c r="O85" s="17">
        <v>0</v>
      </c>
      <c r="P85" s="15"/>
      <c r="Q85" s="17">
        <v>167</v>
      </c>
    </row>
    <row r="86" spans="1:17" s="3" customFormat="1" ht="13.5">
      <c r="A86" s="24"/>
      <c r="B86" s="24" t="s">
        <v>11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s="3" customFormat="1" ht="13.5">
      <c r="A87" s="24" t="s">
        <v>33</v>
      </c>
      <c r="B87" s="24" t="s">
        <v>11</v>
      </c>
      <c r="C87" s="17">
        <f>SUM(C78:C85)</f>
        <v>0</v>
      </c>
      <c r="D87" s="15"/>
      <c r="E87" s="17">
        <f>SUM(E78:E85)</f>
        <v>280865</v>
      </c>
      <c r="F87" s="15"/>
      <c r="G87" s="17">
        <f>SUM(G78:G85)</f>
        <v>15199</v>
      </c>
      <c r="H87" s="15"/>
      <c r="I87" s="17">
        <f>SUM(I78:I85)</f>
        <v>0</v>
      </c>
      <c r="J87" s="15"/>
      <c r="K87" s="17">
        <f t="shared" si="0"/>
        <v>296064</v>
      </c>
      <c r="L87" s="15"/>
      <c r="M87" s="17">
        <f>SUM(M78:M85)</f>
        <v>75443</v>
      </c>
      <c r="N87" s="15"/>
      <c r="O87" s="17">
        <f>SUM(O78:O85)</f>
        <v>220185</v>
      </c>
      <c r="P87" s="15"/>
      <c r="Q87" s="17">
        <f>SUM(Q78:Q85)</f>
        <v>436</v>
      </c>
    </row>
    <row r="88" spans="1:17" s="3" customFormat="1" ht="13.5">
      <c r="A88" s="24"/>
      <c r="B88" s="24" t="s">
        <v>11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3" customFormat="1" ht="13.5">
      <c r="A89" s="24" t="s">
        <v>46</v>
      </c>
      <c r="B89" s="24" t="s">
        <v>11</v>
      </c>
      <c r="C89" s="16"/>
      <c r="D89" s="15"/>
      <c r="E89" s="16"/>
      <c r="F89" s="15"/>
      <c r="G89" s="16"/>
      <c r="H89" s="15"/>
      <c r="I89" s="16"/>
      <c r="J89" s="15"/>
      <c r="K89" s="15"/>
      <c r="L89" s="15"/>
      <c r="M89" s="16"/>
      <c r="N89" s="15"/>
      <c r="O89" s="16"/>
      <c r="P89" s="15"/>
      <c r="Q89" s="16"/>
    </row>
    <row r="90" spans="1:17" s="3" customFormat="1" ht="13.5">
      <c r="A90" s="24" t="s">
        <v>82</v>
      </c>
      <c r="B90" s="24"/>
      <c r="C90" s="16">
        <v>0</v>
      </c>
      <c r="D90" s="15"/>
      <c r="E90" s="16">
        <v>6509</v>
      </c>
      <c r="F90" s="15"/>
      <c r="G90" s="16">
        <v>0</v>
      </c>
      <c r="H90" s="15"/>
      <c r="I90" s="16">
        <v>0</v>
      </c>
      <c r="J90" s="15"/>
      <c r="K90" s="16">
        <f>IF(SUM(C90:I90)=SUM(M90:Q90),SUM(C90:I90),SUM(M90:Q90)-SUM(C90:I90))</f>
        <v>6509</v>
      </c>
      <c r="L90" s="15"/>
      <c r="M90" s="16">
        <v>6199</v>
      </c>
      <c r="N90" s="15"/>
      <c r="O90" s="16">
        <v>0</v>
      </c>
      <c r="P90" s="15"/>
      <c r="Q90" s="16">
        <v>310</v>
      </c>
    </row>
    <row r="91" spans="1:17" s="3" customFormat="1" ht="13.5">
      <c r="A91" s="24" t="s">
        <v>63</v>
      </c>
      <c r="B91" s="24"/>
      <c r="C91" s="16">
        <v>135890</v>
      </c>
      <c r="D91" s="15"/>
      <c r="E91" s="16">
        <v>0</v>
      </c>
      <c r="F91" s="15"/>
      <c r="G91" s="16">
        <v>0</v>
      </c>
      <c r="H91" s="15"/>
      <c r="I91" s="16">
        <v>1</v>
      </c>
      <c r="J91" s="15"/>
      <c r="K91" s="16">
        <f>IF(SUM(C91:I91)=SUM(M91:Q91),SUM(C91:I91),SUM(M91:Q91)-SUM(C91:I91))</f>
        <v>135891</v>
      </c>
      <c r="L91" s="15"/>
      <c r="M91" s="16">
        <v>190</v>
      </c>
      <c r="N91" s="15"/>
      <c r="O91" s="16">
        <f>1+135700</f>
        <v>135701</v>
      </c>
      <c r="P91" s="15"/>
      <c r="Q91" s="16">
        <v>0</v>
      </c>
    </row>
    <row r="92" spans="1:17" s="3" customFormat="1" ht="13.5">
      <c r="A92" s="24" t="s">
        <v>28</v>
      </c>
      <c r="B92" s="24"/>
      <c r="C92" s="17">
        <v>0</v>
      </c>
      <c r="D92" s="15"/>
      <c r="E92" s="17">
        <v>891</v>
      </c>
      <c r="F92" s="15"/>
      <c r="G92" s="17">
        <v>0</v>
      </c>
      <c r="H92" s="15"/>
      <c r="I92" s="17">
        <v>81730</v>
      </c>
      <c r="J92" s="15"/>
      <c r="K92" s="17">
        <f>IF(SUM(C92:I92)=SUM(M92:Q92),SUM(C92:I92),SUM(M92:Q92)-SUM(C92:I92))</f>
        <v>82621</v>
      </c>
      <c r="L92" s="15"/>
      <c r="M92" s="17">
        <v>848</v>
      </c>
      <c r="N92" s="15"/>
      <c r="O92" s="17">
        <v>81731</v>
      </c>
      <c r="P92" s="15"/>
      <c r="Q92" s="17">
        <v>42</v>
      </c>
    </row>
    <row r="93" spans="1:17" s="3" customFormat="1" ht="13.5">
      <c r="A93" s="24"/>
      <c r="B93" s="2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s="3" customFormat="1" ht="13.5">
      <c r="A94" s="24" t="s">
        <v>34</v>
      </c>
      <c r="B94" s="24" t="s">
        <v>11</v>
      </c>
      <c r="C94" s="17">
        <f>SUM(C90:C93)</f>
        <v>135890</v>
      </c>
      <c r="D94" s="15"/>
      <c r="E94" s="17">
        <f>SUM(E90:E93)</f>
        <v>7400</v>
      </c>
      <c r="F94" s="15"/>
      <c r="G94" s="17">
        <f>SUM(G90:G93)</f>
        <v>0</v>
      </c>
      <c r="H94" s="15"/>
      <c r="I94" s="17">
        <f>SUM(I90:I93)</f>
        <v>81731</v>
      </c>
      <c r="J94" s="15"/>
      <c r="K94" s="17">
        <f>IF(SUM(C94:I94)=SUM(M94:Q94),SUM(C94:I94),SUM(M94:Q94)-SUM(C94:I94))</f>
        <v>225021</v>
      </c>
      <c r="L94" s="15"/>
      <c r="M94" s="17">
        <f>SUM(M90:M93)</f>
        <v>7237</v>
      </c>
      <c r="N94" s="15"/>
      <c r="O94" s="17">
        <f>SUM(O90:O93)</f>
        <v>217432</v>
      </c>
      <c r="P94" s="15"/>
      <c r="Q94" s="17">
        <f>SUM(Q90:Q93)</f>
        <v>352</v>
      </c>
    </row>
    <row r="95" spans="1:17" s="3" customFormat="1" ht="13.5">
      <c r="A95" s="24"/>
      <c r="B95" s="24" t="s">
        <v>11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s="3" customFormat="1" ht="13.5">
      <c r="A96" s="24" t="s">
        <v>48</v>
      </c>
      <c r="B96" s="24" t="s">
        <v>11</v>
      </c>
      <c r="C96" s="17">
        <v>0</v>
      </c>
      <c r="D96" s="15"/>
      <c r="E96" s="17">
        <v>4854418</v>
      </c>
      <c r="F96" s="15"/>
      <c r="G96" s="17">
        <v>63825</v>
      </c>
      <c r="H96" s="15"/>
      <c r="I96" s="17">
        <v>0</v>
      </c>
      <c r="J96" s="15"/>
      <c r="K96" s="17">
        <f>IF(SUM(C96:I96)=SUM(M96:Q96),SUM(C96:I96),SUM(M96:Q96)-SUM(C96:I96))</f>
        <v>4918243</v>
      </c>
      <c r="L96" s="15"/>
      <c r="M96" s="17">
        <v>0</v>
      </c>
      <c r="N96" s="15"/>
      <c r="O96" s="17">
        <v>4910025</v>
      </c>
      <c r="P96" s="15"/>
      <c r="Q96" s="17">
        <v>8218</v>
      </c>
    </row>
    <row r="97" spans="1:17" s="3" customFormat="1" ht="13.5">
      <c r="A97" s="24"/>
      <c r="B97" s="24" t="s">
        <v>11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s="3" customFormat="1" ht="13.5">
      <c r="A98" s="24" t="s">
        <v>83</v>
      </c>
      <c r="B98" s="24" t="s">
        <v>11</v>
      </c>
      <c r="C98" s="17">
        <f>SUM(C45+C58+C66+C75+C87+C94+C96+C52)</f>
        <v>778076</v>
      </c>
      <c r="D98" s="15"/>
      <c r="E98" s="17">
        <v>5245429</v>
      </c>
      <c r="F98" s="15"/>
      <c r="G98" s="17">
        <f>SUM(G45+G58+G66+G75+G87+G94+G96+G52)</f>
        <v>280539</v>
      </c>
      <c r="H98" s="15"/>
      <c r="I98" s="17">
        <f>SUM(I45+I58+I66+I75+I87+I94+I96+I52)</f>
        <v>494883</v>
      </c>
      <c r="J98" s="15"/>
      <c r="K98" s="17">
        <f>IF(SUM(C98:I98)=SUM(M98:Q98),SUM(C98:I98),SUM(M98:Q98)-SUM(C98:I98))</f>
        <v>6798927</v>
      </c>
      <c r="L98" s="15"/>
      <c r="M98" s="17">
        <f>SUM(M45+M58+M66+M75+M87+M94+M96+M52)</f>
        <v>709962</v>
      </c>
      <c r="N98" s="15"/>
      <c r="O98" s="17">
        <f>SUM(O45+O58+O66+O75+O87+O94+O96+O52)</f>
        <v>6056609</v>
      </c>
      <c r="P98" s="15"/>
      <c r="Q98" s="17">
        <f>SUM(Q45+Q58+Q66+Q75+Q87+Q94+Q96+Q52)</f>
        <v>32356</v>
      </c>
    </row>
    <row r="99" spans="1:17" s="3" customFormat="1" ht="13.5">
      <c r="A99" s="24"/>
      <c r="B99" s="24"/>
      <c r="C99" s="16"/>
      <c r="D99" s="15"/>
      <c r="E99" s="16"/>
      <c r="F99" s="15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</row>
    <row r="100" spans="1:17" s="3" customFormat="1" ht="13.5">
      <c r="A100" s="24" t="s">
        <v>58</v>
      </c>
      <c r="B100" s="24" t="s">
        <v>11</v>
      </c>
      <c r="C100" s="17">
        <f>C98</f>
        <v>778076</v>
      </c>
      <c r="D100" s="15"/>
      <c r="E100" s="17">
        <f>E98</f>
        <v>5245429</v>
      </c>
      <c r="F100" s="15"/>
      <c r="G100" s="17">
        <f>G98</f>
        <v>280539</v>
      </c>
      <c r="H100" s="15"/>
      <c r="I100" s="17">
        <f>I98</f>
        <v>494883</v>
      </c>
      <c r="J100" s="15"/>
      <c r="K100" s="17">
        <f>IF(SUM(C100:I100)=SUM(M100:Q100),SUM(C100:I100),SUM(M100:Q100)-SUM(C100:I100))</f>
        <v>6798927</v>
      </c>
      <c r="L100" s="15"/>
      <c r="M100" s="17">
        <f>M98</f>
        <v>709962</v>
      </c>
      <c r="N100" s="15"/>
      <c r="O100" s="17">
        <f>O98</f>
        <v>6056609</v>
      </c>
      <c r="P100" s="15"/>
      <c r="Q100" s="17">
        <f>Q98</f>
        <v>32356</v>
      </c>
    </row>
    <row r="101" spans="1:17" s="3" customFormat="1" ht="13.5">
      <c r="A101" s="24"/>
      <c r="B101" s="24" t="s">
        <v>11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s="3" customFormat="1" ht="13.5">
      <c r="A102" s="24" t="s">
        <v>49</v>
      </c>
      <c r="B102" s="24" t="s">
        <v>11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s="3" customFormat="1" ht="13.5">
      <c r="A103" s="24" t="s">
        <v>50</v>
      </c>
      <c r="B103" s="24" t="s">
        <v>11</v>
      </c>
      <c r="C103" s="16">
        <v>0</v>
      </c>
      <c r="D103" s="15"/>
      <c r="E103" s="16">
        <v>0</v>
      </c>
      <c r="F103" s="15"/>
      <c r="G103" s="16">
        <v>0</v>
      </c>
      <c r="H103" s="15"/>
      <c r="I103" s="16">
        <f>-1+1436123</f>
        <v>1436122</v>
      </c>
      <c r="J103" s="15"/>
      <c r="K103" s="15">
        <f>IF(SUM(C103:I103)=SUM(M103:Q103),SUM(C103:I103),SUM(M103:Q103)-SUM(C103:I103))</f>
        <v>1436122</v>
      </c>
      <c r="L103" s="16"/>
      <c r="M103" s="16">
        <f>24814+411449</f>
        <v>436263</v>
      </c>
      <c r="N103" s="15"/>
      <c r="O103" s="16">
        <f>-24814+1024674-1</f>
        <v>999859</v>
      </c>
      <c r="P103" s="15"/>
      <c r="Q103" s="16">
        <v>0</v>
      </c>
    </row>
    <row r="104" spans="1:17" s="3" customFormat="1" ht="13.5">
      <c r="A104" s="24" t="s">
        <v>64</v>
      </c>
      <c r="B104" s="24"/>
      <c r="C104" s="16">
        <v>0</v>
      </c>
      <c r="D104" s="15"/>
      <c r="E104" s="16">
        <v>0</v>
      </c>
      <c r="F104" s="15"/>
      <c r="G104" s="16">
        <v>0</v>
      </c>
      <c r="H104" s="15"/>
      <c r="I104" s="16">
        <v>285263</v>
      </c>
      <c r="J104" s="15"/>
      <c r="K104" s="15">
        <f>IF(SUM(C104:I104)=SUM(M104:Q104),SUM(C104:I104),SUM(M104:Q104)-SUM(C104:I104))</f>
        <v>285263</v>
      </c>
      <c r="L104" s="16"/>
      <c r="M104" s="16">
        <v>0</v>
      </c>
      <c r="N104" s="15"/>
      <c r="O104" s="16">
        <v>285263</v>
      </c>
      <c r="P104" s="15"/>
      <c r="Q104" s="16">
        <v>0</v>
      </c>
    </row>
    <row r="105" spans="1:17" s="4" customFormat="1" ht="13.5">
      <c r="A105" s="31" t="s">
        <v>51</v>
      </c>
      <c r="B105" s="31"/>
      <c r="C105" s="16"/>
      <c r="D105" s="16"/>
      <c r="E105" s="16"/>
      <c r="F105" s="16"/>
      <c r="G105" s="16"/>
      <c r="H105" s="16"/>
      <c r="I105" s="16"/>
      <c r="J105" s="16"/>
      <c r="K105" s="15"/>
      <c r="L105" s="16"/>
      <c r="M105" s="16"/>
      <c r="N105" s="16"/>
      <c r="O105" s="16"/>
      <c r="P105" s="16"/>
      <c r="Q105" s="16"/>
    </row>
    <row r="106" spans="1:17" s="3" customFormat="1" ht="13.5">
      <c r="A106" s="24" t="s">
        <v>57</v>
      </c>
      <c r="B106" s="24"/>
      <c r="C106" s="17">
        <v>0</v>
      </c>
      <c r="D106" s="15"/>
      <c r="E106" s="17">
        <v>0</v>
      </c>
      <c r="F106" s="15"/>
      <c r="G106" s="17">
        <v>0</v>
      </c>
      <c r="H106" s="15"/>
      <c r="I106" s="17">
        <v>15437</v>
      </c>
      <c r="J106" s="15"/>
      <c r="K106" s="17">
        <f>IF(SUM(C106:I106)=SUM(M106:Q106),SUM(C106:I106),SUM(M106:Q106)-SUM(C106:I106))</f>
        <v>15437</v>
      </c>
      <c r="L106" s="16"/>
      <c r="M106" s="17">
        <v>0</v>
      </c>
      <c r="N106" s="15"/>
      <c r="O106" s="17">
        <v>15437</v>
      </c>
      <c r="P106" s="15"/>
      <c r="Q106" s="17">
        <v>0</v>
      </c>
    </row>
    <row r="107" spans="1:17" s="3" customFormat="1" ht="13.5">
      <c r="A107" s="24"/>
      <c r="B107" s="24" t="s">
        <v>11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s="3" customFormat="1" ht="13.5">
      <c r="A108" s="24" t="s">
        <v>35</v>
      </c>
      <c r="B108" s="24" t="s">
        <v>11</v>
      </c>
      <c r="C108" s="17">
        <f>SUM(C103:C107)</f>
        <v>0</v>
      </c>
      <c r="D108" s="15"/>
      <c r="E108" s="17">
        <f>SUM(E103:E107)</f>
        <v>0</v>
      </c>
      <c r="F108" s="15"/>
      <c r="G108" s="17">
        <f>SUM(G103:G107)</f>
        <v>0</v>
      </c>
      <c r="H108" s="15"/>
      <c r="I108" s="17">
        <f>SUM(I103:I107)</f>
        <v>1736822</v>
      </c>
      <c r="J108" s="15"/>
      <c r="K108" s="17">
        <f>IF(SUM(C108:I108)=SUM(M108:Q108),SUM(C108:I108),SUM(M108:Q108)-SUM(C108:I108))</f>
        <v>1736822</v>
      </c>
      <c r="L108" s="15"/>
      <c r="M108" s="17">
        <f>SUM(M103:M107)</f>
        <v>436263</v>
      </c>
      <c r="N108" s="15"/>
      <c r="O108" s="17">
        <f>SUM(O103:O107)</f>
        <v>1300559</v>
      </c>
      <c r="P108" s="15"/>
      <c r="Q108" s="17">
        <f>SUM(Q103:Q107)</f>
        <v>0</v>
      </c>
    </row>
    <row r="109" spans="1:17" s="3" customFormat="1" ht="13.5">
      <c r="A109" s="24"/>
      <c r="B109" s="24" t="s">
        <v>11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s="3" customFormat="1" ht="14.25" thickBot="1">
      <c r="A110" s="24" t="s">
        <v>36</v>
      </c>
      <c r="B110" s="24" t="s">
        <v>11</v>
      </c>
      <c r="C110" s="32">
        <f>C100+C108</f>
        <v>778076</v>
      </c>
      <c r="D110" s="15"/>
      <c r="E110" s="32">
        <f>E100+E108</f>
        <v>5245429</v>
      </c>
      <c r="F110" s="15"/>
      <c r="G110" s="32">
        <f>G100+G108</f>
        <v>280539</v>
      </c>
      <c r="H110" s="15"/>
      <c r="I110" s="32">
        <f>I100+I108</f>
        <v>2231705</v>
      </c>
      <c r="J110" s="15"/>
      <c r="K110" s="35">
        <f>IF(SUM(C110:I110)=SUM(M110:Q110),SUM(C110:I110),SUM(M110:Q110)-SUM(C110:I110))</f>
        <v>8535749</v>
      </c>
      <c r="L110" s="15"/>
      <c r="M110" s="32">
        <f>M100+M108</f>
        <v>1146225</v>
      </c>
      <c r="N110" s="15"/>
      <c r="O110" s="32">
        <f>O100+O108</f>
        <v>7357168</v>
      </c>
      <c r="P110" s="15"/>
      <c r="Q110" s="32">
        <f>Q100+Q108</f>
        <v>32356</v>
      </c>
    </row>
    <row r="111" spans="1:17" ht="14.25" thickTop="1">
      <c r="A111" s="19"/>
      <c r="B111" s="19" t="s">
        <v>11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2:17" ht="12">
      <c r="B112" s="1" t="s">
        <v>11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</sheetData>
  <sheetProtection/>
  <mergeCells count="5">
    <mergeCell ref="C4:G4"/>
    <mergeCell ref="A1:A8"/>
    <mergeCell ref="C3:Q3"/>
    <mergeCell ref="C5:Q5"/>
    <mergeCell ref="C6:Q6"/>
  </mergeCells>
  <conditionalFormatting sqref="A14:IV110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300" verticalDpi="300" orientation="landscape" scale="88" r:id="rId2"/>
  <headerFooter alignWithMargins="0">
    <oddFooter>&amp;R&amp;"Goudy Old Style,Regular"Page &amp;P of &amp;N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jgendr1</cp:lastModifiedBy>
  <cp:lastPrinted>2011-08-17T18:13:40Z</cp:lastPrinted>
  <dcterms:created xsi:type="dcterms:W3CDTF">1999-07-27T20:04:03Z</dcterms:created>
  <dcterms:modified xsi:type="dcterms:W3CDTF">2011-09-29T14:42:01Z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