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2A AG" sheetId="1" r:id="rId1"/>
  </sheets>
  <definedNames>
    <definedName name="\P">'C2A AG'!#REF!</definedName>
    <definedName name="DASH">'C2A AG'!#REF!</definedName>
    <definedName name="FIRST">'C2A AG'!$A$54:$O$97</definedName>
    <definedName name="H_1">'C2A AG'!$A$3:$O$12</definedName>
    <definedName name="P_1">'C2A AG'!$A$13:$O$141</definedName>
    <definedName name="_xlnm.Print_Area" localSheetId="0">'C2A AG'!$A$1:$O$155</definedName>
    <definedName name="_xlnm.Print_Titles" localSheetId="0">'C2A AG'!$1:$12</definedName>
    <definedName name="Print_Titles_MI" localSheetId="0">'C2A AG'!$3:$12</definedName>
  </definedNames>
  <calcPr fullCalcOnLoad="1"/>
</workbook>
</file>

<file path=xl/sharedStrings.xml><?xml version="1.0" encoding="utf-8"?>
<sst xmlns="http://schemas.openxmlformats.org/spreadsheetml/2006/main" count="273" uniqueCount="124">
  <si>
    <t>Related</t>
  </si>
  <si>
    <t>Supplies &amp;</t>
  </si>
  <si>
    <t>Total</t>
  </si>
  <si>
    <t>Salaries</t>
  </si>
  <si>
    <t>Wages</t>
  </si>
  <si>
    <t>Benefits</t>
  </si>
  <si>
    <t>Travel</t>
  </si>
  <si>
    <t>Expenses</t>
  </si>
  <si>
    <t>Equipment</t>
  </si>
  <si>
    <t/>
  </si>
  <si>
    <t xml:space="preserve">    Agricultural economics and agribusiness</t>
  </si>
  <si>
    <t xml:space="preserve">    Agricultural engineering </t>
  </si>
  <si>
    <t xml:space="preserve">    Animal science </t>
  </si>
  <si>
    <t xml:space="preserve">    Central station</t>
  </si>
  <si>
    <t xml:space="preserve">    Entomology</t>
  </si>
  <si>
    <t xml:space="preserve">    Plant pathology</t>
  </si>
  <si>
    <t xml:space="preserve">    Veterinary science</t>
  </si>
  <si>
    <t xml:space="preserve">    Aquaculture  </t>
  </si>
  <si>
    <t xml:space="preserve">    Burden center</t>
  </si>
  <si>
    <t xml:space="preserve">    Calhoun</t>
  </si>
  <si>
    <t xml:space="preserve">    Dean Lee </t>
  </si>
  <si>
    <t xml:space="preserve">    Hammond</t>
  </si>
  <si>
    <t xml:space="preserve">    Northeast</t>
  </si>
  <si>
    <t xml:space="preserve">    Pecan</t>
  </si>
  <si>
    <t xml:space="preserve">    Red River</t>
  </si>
  <si>
    <t xml:space="preserve">    Rice </t>
  </si>
  <si>
    <t xml:space="preserve">    Rosepine </t>
  </si>
  <si>
    <t xml:space="preserve">    St. Gabriel</t>
  </si>
  <si>
    <t xml:space="preserve">    Southeast</t>
  </si>
  <si>
    <t xml:space="preserve">    Agricultural chemistry</t>
  </si>
  <si>
    <t xml:space="preserve">    Central region administration</t>
  </si>
  <si>
    <t xml:space="preserve">    Food science</t>
  </si>
  <si>
    <t xml:space="preserve">    North central region administration</t>
  </si>
  <si>
    <t xml:space="preserve">    Northeast region administration</t>
  </si>
  <si>
    <t xml:space="preserve">    Northwest region administration</t>
  </si>
  <si>
    <t xml:space="preserve">    South central region administration</t>
  </si>
  <si>
    <t xml:space="preserve">    Southeast region administration</t>
  </si>
  <si>
    <t xml:space="preserve">    Southwest region administration</t>
  </si>
  <si>
    <t xml:space="preserve">    4-H and other youth work</t>
  </si>
  <si>
    <t xml:space="preserve">    Aquaculture</t>
  </si>
  <si>
    <t xml:space="preserve">    Callegari center</t>
  </si>
  <si>
    <t xml:space="preserve">    Central region parish offices</t>
  </si>
  <si>
    <t xml:space="preserve">    Coastal zone fisheries</t>
  </si>
  <si>
    <t xml:space="preserve">    Communications</t>
  </si>
  <si>
    <t xml:space="preserve">    Cotton project</t>
  </si>
  <si>
    <t xml:space="preserve">    Director-cooperative extension service</t>
  </si>
  <si>
    <t xml:space="preserve">    Information technology</t>
  </si>
  <si>
    <t xml:space="preserve">    International programs</t>
  </si>
  <si>
    <t xml:space="preserve">    Leadership training</t>
  </si>
  <si>
    <t xml:space="preserve">    Livestock show</t>
  </si>
  <si>
    <t xml:space="preserve">    Macon Ridge</t>
  </si>
  <si>
    <t xml:space="preserve">    North central region parish offices</t>
  </si>
  <si>
    <t xml:space="preserve">    Northeast region parish offices</t>
  </si>
  <si>
    <t xml:space="preserve">    Northwest region parish offices</t>
  </si>
  <si>
    <t xml:space="preserve">    South central region parish offices</t>
  </si>
  <si>
    <t xml:space="preserve">    Southeast region parish offices</t>
  </si>
  <si>
    <t xml:space="preserve">    Southwest region parish offices</t>
  </si>
  <si>
    <t xml:space="preserve">    Sponsored programs</t>
  </si>
  <si>
    <t xml:space="preserve">    Facility planning</t>
  </si>
  <si>
    <t xml:space="preserve">    Human ecology</t>
  </si>
  <si>
    <t xml:space="preserve">    Animal science</t>
  </si>
  <si>
    <t xml:space="preserve">    Capital improvements</t>
  </si>
  <si>
    <t xml:space="preserve">    General administrative services-</t>
  </si>
  <si>
    <t xml:space="preserve">     Administrative services</t>
  </si>
  <si>
    <t xml:space="preserve">     Casualty insurance</t>
  </si>
  <si>
    <t xml:space="preserve">     Director-cooperative extension services</t>
  </si>
  <si>
    <t xml:space="preserve">     Legal services</t>
  </si>
  <si>
    <t xml:space="preserve">        Total institutional support</t>
  </si>
  <si>
    <t xml:space="preserve">        Total research </t>
  </si>
  <si>
    <t xml:space="preserve">        Total public service</t>
  </si>
  <si>
    <t xml:space="preserve">        Total academic support</t>
  </si>
  <si>
    <t xml:space="preserve">   Agricultural research station-</t>
  </si>
  <si>
    <t xml:space="preserve">      Subtotal general administrative services</t>
  </si>
  <si>
    <t xml:space="preserve">    Experimental statistics</t>
  </si>
  <si>
    <t xml:space="preserve">    Reproductive biology center</t>
  </si>
  <si>
    <t xml:space="preserve">    Hill farm</t>
  </si>
  <si>
    <t xml:space="preserve"> Educational and general:</t>
  </si>
  <si>
    <t xml:space="preserve">    Director-agricultural experiment station</t>
  </si>
  <si>
    <t xml:space="preserve">    Forestry, wildlife, and fisheries</t>
  </si>
  <si>
    <t xml:space="preserve">        Total operations and maintenance of plant</t>
  </si>
  <si>
    <t xml:space="preserve">          Total expenditures and transfers</t>
  </si>
  <si>
    <t xml:space="preserve">    Agricultural engineering</t>
  </si>
  <si>
    <t xml:space="preserve">        Total transfers</t>
  </si>
  <si>
    <t xml:space="preserve">     Information technology</t>
  </si>
  <si>
    <t xml:space="preserve">      Total agricultural research station</t>
  </si>
  <si>
    <t xml:space="preserve">      Total general administrative services</t>
  </si>
  <si>
    <t xml:space="preserve"> Research--</t>
  </si>
  <si>
    <t xml:space="preserve">   Leadership training</t>
  </si>
  <si>
    <t xml:space="preserve"> Public service--</t>
  </si>
  <si>
    <t xml:space="preserve"> Academic support--</t>
  </si>
  <si>
    <t xml:space="preserve"> Institutional support--</t>
  </si>
  <si>
    <t xml:space="preserve"> Operations and maintenance of plant--</t>
  </si>
  <si>
    <t xml:space="preserve"> Nonmandatory transfers for-</t>
  </si>
  <si>
    <t xml:space="preserve">    Central region</t>
  </si>
  <si>
    <t xml:space="preserve">    North central region</t>
  </si>
  <si>
    <t xml:space="preserve">    Northeast region </t>
  </si>
  <si>
    <t xml:space="preserve">    Northwest region </t>
  </si>
  <si>
    <t xml:space="preserve">    South central region </t>
  </si>
  <si>
    <t xml:space="preserve">    Southeast region </t>
  </si>
  <si>
    <t xml:space="preserve">    Southwest region </t>
  </si>
  <si>
    <t xml:space="preserve">    Allocation from LSU </t>
  </si>
  <si>
    <t xml:space="preserve">      Allocation from LSU </t>
  </si>
  <si>
    <t xml:space="preserve">    Organization development and evaluation</t>
  </si>
  <si>
    <t xml:space="preserve">    Sweet Potato </t>
  </si>
  <si>
    <t xml:space="preserve">    Audubon Sugar Institute</t>
  </si>
  <si>
    <t xml:space="preserve">    Executive management-Chancellor</t>
  </si>
  <si>
    <t xml:space="preserve">    Vice Chancellor for extension services</t>
  </si>
  <si>
    <t xml:space="preserve">    Vice Chancellor for research</t>
  </si>
  <si>
    <t xml:space="preserve">     Official allowances-Chancellor</t>
  </si>
  <si>
    <t xml:space="preserve">     Official functions-Chancellor</t>
  </si>
  <si>
    <t xml:space="preserve">    Southwest</t>
  </si>
  <si>
    <t xml:space="preserve">    Bob R. Jones Idlewild</t>
  </si>
  <si>
    <t xml:space="preserve">    Coastal area</t>
  </si>
  <si>
    <t xml:space="preserve">    Plant, environmental, and soil sciences</t>
  </si>
  <si>
    <t xml:space="preserve">          Total educational and general expenditures</t>
  </si>
  <si>
    <t xml:space="preserve">    Pecan research</t>
  </si>
  <si>
    <t xml:space="preserve">    Burden</t>
  </si>
  <si>
    <t xml:space="preserve">    Sweet Potato</t>
  </si>
  <si>
    <t xml:space="preserve">    Vocational agriculture education</t>
  </si>
  <si>
    <t>ANALYSIS C-2A</t>
  </si>
  <si>
    <t>Current Unrestricted Fund Expenditures</t>
  </si>
  <si>
    <t xml:space="preserve">    LaHouse</t>
  </si>
  <si>
    <t>For the year ended June 30, 2010</t>
  </si>
  <si>
    <t xml:space="preserve">      Allocation from System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</si>
</sst>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[$-409]dddd\,\ mmmm\ dd\,\ yyyy"/>
    <numFmt numFmtId="169" formatCode="[$-409]h:mm:ss\ AM/PM"/>
  </numFmts>
  <fonts count="46">
    <font>
      <sz val="8"/>
      <name val="Courier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8"/>
      <color indexed="12"/>
      <name val="Courier"/>
      <family val="3"/>
    </font>
    <font>
      <u val="single"/>
      <sz val="8"/>
      <color indexed="36"/>
      <name val="Courier"/>
      <family val="3"/>
    </font>
    <font>
      <b/>
      <sz val="9"/>
      <color indexed="20"/>
      <name val="Arial"/>
      <family val="2"/>
    </font>
    <font>
      <sz val="9"/>
      <color indexed="9"/>
      <name val="Arial"/>
      <family val="2"/>
    </font>
    <font>
      <sz val="9"/>
      <color indexed="20"/>
      <name val="Arial"/>
      <family val="2"/>
    </font>
    <font>
      <sz val="9"/>
      <name val="Bodoni MT"/>
      <family val="1"/>
    </font>
    <font>
      <sz val="10"/>
      <name val="Goudy Old Style"/>
      <family val="1"/>
    </font>
    <font>
      <b/>
      <sz val="12"/>
      <name val="Goudy Old Style"/>
      <family val="1"/>
    </font>
    <font>
      <sz val="10"/>
      <color indexed="9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37" fontId="0" fillId="0" borderId="0">
      <alignment/>
      <protection/>
    </xf>
    <xf numFmtId="37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37" fontId="0" fillId="0" borderId="0" xfId="0" applyAlignment="1">
      <alignment/>
    </xf>
    <xf numFmtId="37" fontId="3" fillId="0" borderId="0" xfId="0" applyFont="1" applyAlignment="1">
      <alignment vertical="center"/>
    </xf>
    <xf numFmtId="37" fontId="3" fillId="0" borderId="0" xfId="0" applyFont="1" applyAlignment="1" applyProtection="1">
      <alignment vertical="center"/>
      <protection/>
    </xf>
    <xf numFmtId="37" fontId="3" fillId="33" borderId="0" xfId="0" applyFont="1" applyFill="1" applyAlignment="1">
      <alignment vertical="center"/>
    </xf>
    <xf numFmtId="37" fontId="2" fillId="33" borderId="0" xfId="0" applyFont="1" applyFill="1" applyAlignment="1">
      <alignment vertical="center"/>
    </xf>
    <xf numFmtId="37" fontId="3" fillId="0" borderId="0" xfId="0" applyFont="1" applyFill="1" applyAlignment="1" applyProtection="1">
      <alignment vertical="center"/>
      <protection/>
    </xf>
    <xf numFmtId="167" fontId="3" fillId="0" borderId="0" xfId="42" applyNumberFormat="1" applyFont="1" applyFill="1" applyAlignment="1" applyProtection="1">
      <alignment vertical="center"/>
      <protection/>
    </xf>
    <xf numFmtId="37" fontId="3" fillId="0" borderId="0" xfId="0" applyFont="1" applyFill="1" applyAlignment="1">
      <alignment vertical="center"/>
    </xf>
    <xf numFmtId="37" fontId="3" fillId="0" borderId="0" xfId="0" applyFont="1" applyBorder="1" applyAlignment="1" applyProtection="1">
      <alignment vertical="center"/>
      <protection/>
    </xf>
    <xf numFmtId="167" fontId="3" fillId="0" borderId="0" xfId="42" applyNumberFormat="1" applyFont="1" applyFill="1" applyBorder="1" applyAlignment="1" applyProtection="1">
      <alignment vertical="center"/>
      <protection/>
    </xf>
    <xf numFmtId="37" fontId="3" fillId="0" borderId="0" xfId="0" applyFont="1" applyFill="1" applyBorder="1" applyAlignment="1" applyProtection="1">
      <alignment vertical="center"/>
      <protection/>
    </xf>
    <xf numFmtId="37" fontId="3" fillId="0" borderId="0" xfId="0" applyFont="1" applyFill="1" applyBorder="1" applyAlignment="1">
      <alignment vertical="center"/>
    </xf>
    <xf numFmtId="37" fontId="3" fillId="0" borderId="0" xfId="0" applyFont="1" applyFill="1" applyBorder="1" applyAlignment="1" applyProtection="1" quotePrefix="1">
      <alignment vertical="center"/>
      <protection/>
    </xf>
    <xf numFmtId="167" fontId="3" fillId="0" borderId="0" xfId="42" applyNumberFormat="1" applyFont="1" applyFill="1" applyAlignment="1">
      <alignment vertical="center"/>
    </xf>
    <xf numFmtId="37" fontId="3" fillId="0" borderId="0" xfId="0" applyNumberFormat="1" applyFont="1" applyFill="1" applyAlignment="1" applyProtection="1">
      <alignment vertical="center"/>
      <protection/>
    </xf>
    <xf numFmtId="5" fontId="3" fillId="0" borderId="0" xfId="0" applyNumberFormat="1" applyFont="1" applyFill="1" applyBorder="1" applyAlignment="1" applyProtection="1">
      <alignment vertical="center"/>
      <protection/>
    </xf>
    <xf numFmtId="5" fontId="3" fillId="0" borderId="0" xfId="0" applyNumberFormat="1" applyFont="1" applyFill="1" applyAlignment="1" applyProtection="1">
      <alignment vertical="center"/>
      <protection/>
    </xf>
    <xf numFmtId="37" fontId="7" fillId="0" borderId="0" xfId="0" applyFont="1" applyFill="1" applyBorder="1" applyAlignment="1" applyProtection="1">
      <alignment vertical="center"/>
      <protection/>
    </xf>
    <xf numFmtId="37" fontId="7" fillId="0" borderId="0" xfId="0" applyFont="1" applyFill="1" applyAlignment="1" applyProtection="1">
      <alignment vertical="center"/>
      <protection/>
    </xf>
    <xf numFmtId="37" fontId="7" fillId="0" borderId="0" xfId="0" applyFont="1" applyFill="1" applyAlignment="1">
      <alignment vertical="center"/>
    </xf>
    <xf numFmtId="167" fontId="3" fillId="0" borderId="0" xfId="42" applyNumberFormat="1" applyFont="1" applyAlignment="1" applyProtection="1">
      <alignment vertical="center"/>
      <protection/>
    </xf>
    <xf numFmtId="37" fontId="0" fillId="0" borderId="0" xfId="58">
      <alignment/>
      <protection/>
    </xf>
    <xf numFmtId="167" fontId="6" fillId="0" borderId="0" xfId="42" applyNumberFormat="1" applyFont="1" applyFill="1" applyBorder="1" applyAlignment="1">
      <alignment vertical="center"/>
    </xf>
    <xf numFmtId="167" fontId="6" fillId="0" borderId="0" xfId="42" applyNumberFormat="1" applyFont="1" applyFill="1" applyBorder="1" applyAlignment="1" applyProtection="1">
      <alignment horizontal="center" vertical="center"/>
      <protection/>
    </xf>
    <xf numFmtId="37" fontId="6" fillId="0" borderId="0" xfId="58" applyFont="1" applyFill="1" applyBorder="1" applyAlignment="1">
      <alignment vertical="center"/>
      <protection/>
    </xf>
    <xf numFmtId="167" fontId="8" fillId="0" borderId="0" xfId="42" applyNumberFormat="1" applyFont="1" applyFill="1" applyBorder="1" applyAlignment="1" applyProtection="1">
      <alignment vertical="center"/>
      <protection/>
    </xf>
    <xf numFmtId="167" fontId="6" fillId="0" borderId="0" xfId="42" applyNumberFormat="1" applyFont="1" applyFill="1" applyAlignment="1">
      <alignment vertical="center"/>
    </xf>
    <xf numFmtId="167" fontId="6" fillId="0" borderId="0" xfId="42" applyNumberFormat="1" applyFont="1" applyFill="1" applyAlignment="1" applyProtection="1">
      <alignment vertical="center"/>
      <protection/>
    </xf>
    <xf numFmtId="167" fontId="8" fillId="0" borderId="0" xfId="42" applyNumberFormat="1" applyFont="1" applyFill="1" applyAlignment="1" applyProtection="1">
      <alignment vertical="center"/>
      <protection/>
    </xf>
    <xf numFmtId="167" fontId="9" fillId="0" borderId="0" xfId="42" applyNumberFormat="1" applyFont="1" applyAlignment="1" applyProtection="1">
      <alignment vertical="center"/>
      <protection/>
    </xf>
    <xf numFmtId="167" fontId="10" fillId="0" borderId="0" xfId="42" applyNumberFormat="1" applyFont="1" applyFill="1" applyAlignment="1" applyProtection="1">
      <alignment vertical="center"/>
      <protection/>
    </xf>
    <xf numFmtId="167" fontId="10" fillId="0" borderId="0" xfId="42" applyNumberFormat="1" applyFont="1" applyFill="1" applyAlignment="1" applyProtection="1" quotePrefix="1">
      <alignment vertical="center"/>
      <protection/>
    </xf>
    <xf numFmtId="167" fontId="10" fillId="0" borderId="10" xfId="42" applyNumberFormat="1" applyFont="1" applyFill="1" applyBorder="1" applyAlignment="1" applyProtection="1">
      <alignment vertical="center"/>
      <protection/>
    </xf>
    <xf numFmtId="167" fontId="10" fillId="0" borderId="11" xfId="42" applyNumberFormat="1" applyFont="1" applyFill="1" applyBorder="1" applyAlignment="1" applyProtection="1">
      <alignment vertical="center"/>
      <protection/>
    </xf>
    <xf numFmtId="167" fontId="10" fillId="0" borderId="0" xfId="42" applyNumberFormat="1" applyFont="1" applyFill="1" applyAlignment="1">
      <alignment vertical="center"/>
    </xf>
    <xf numFmtId="167" fontId="10" fillId="0" borderId="0" xfId="42" applyNumberFormat="1" applyFont="1" applyFill="1" applyBorder="1" applyAlignment="1" applyProtection="1">
      <alignment vertical="center"/>
      <protection/>
    </xf>
    <xf numFmtId="167" fontId="10" fillId="0" borderId="12" xfId="42" applyNumberFormat="1" applyFont="1" applyFill="1" applyBorder="1" applyAlignment="1" applyProtection="1">
      <alignment vertical="center"/>
      <protection/>
    </xf>
    <xf numFmtId="37" fontId="10" fillId="0" borderId="0" xfId="0" applyFont="1" applyAlignment="1" applyProtection="1">
      <alignment vertical="center"/>
      <protection/>
    </xf>
    <xf numFmtId="37" fontId="10" fillId="0" borderId="0" xfId="0" applyFont="1" applyAlignment="1" applyProtection="1">
      <alignment horizontal="center" vertical="center"/>
      <protection/>
    </xf>
    <xf numFmtId="37" fontId="10" fillId="0" borderId="10" xfId="0" applyFont="1" applyBorder="1" applyAlignment="1" applyProtection="1">
      <alignment horizontal="center" vertical="center"/>
      <protection/>
    </xf>
    <xf numFmtId="37" fontId="10" fillId="0" borderId="0" xfId="0" applyFont="1" applyBorder="1" applyAlignment="1" applyProtection="1">
      <alignment vertical="center"/>
      <protection/>
    </xf>
    <xf numFmtId="37" fontId="10" fillId="0" borderId="0" xfId="0" applyFont="1" applyFill="1" applyAlignment="1" applyProtection="1">
      <alignment vertical="center"/>
      <protection/>
    </xf>
    <xf numFmtId="42" fontId="10" fillId="0" borderId="12" xfId="42" applyNumberFormat="1" applyFont="1" applyFill="1" applyBorder="1" applyAlignment="1" applyProtection="1">
      <alignment vertical="center"/>
      <protection/>
    </xf>
    <xf numFmtId="42" fontId="10" fillId="0" borderId="0" xfId="42" applyNumberFormat="1" applyFont="1" applyFill="1" applyAlignment="1" applyProtection="1">
      <alignment vertical="center"/>
      <protection/>
    </xf>
    <xf numFmtId="37" fontId="10" fillId="0" borderId="0" xfId="0" applyFont="1" applyFill="1" applyAlignment="1" applyProtection="1" quotePrefix="1">
      <alignment vertical="center"/>
      <protection/>
    </xf>
    <xf numFmtId="37" fontId="10" fillId="0" borderId="0" xfId="0" applyFont="1" applyFill="1" applyAlignment="1">
      <alignment vertical="center"/>
    </xf>
    <xf numFmtId="37" fontId="10" fillId="0" borderId="0" xfId="0" applyFont="1" applyFill="1" applyBorder="1" applyAlignment="1" applyProtection="1" quotePrefix="1">
      <alignment vertical="center"/>
      <protection/>
    </xf>
    <xf numFmtId="167" fontId="10" fillId="0" borderId="13" xfId="42" applyNumberFormat="1" applyFont="1" applyFill="1" applyBorder="1" applyAlignment="1" applyProtection="1">
      <alignment vertical="center"/>
      <protection/>
    </xf>
    <xf numFmtId="167" fontId="10" fillId="0" borderId="14" xfId="42" applyNumberFormat="1" applyFont="1" applyFill="1" applyBorder="1" applyAlignment="1" applyProtection="1">
      <alignment vertical="center"/>
      <protection/>
    </xf>
    <xf numFmtId="165" fontId="10" fillId="0" borderId="0" xfId="44" applyNumberFormat="1" applyFont="1" applyFill="1" applyBorder="1" applyAlignment="1" applyProtection="1">
      <alignment vertical="center"/>
      <protection/>
    </xf>
    <xf numFmtId="37" fontId="10" fillId="0" borderId="12" xfId="44" applyNumberFormat="1" applyFont="1" applyFill="1" applyBorder="1" applyAlignment="1" applyProtection="1">
      <alignment vertical="center"/>
      <protection/>
    </xf>
    <xf numFmtId="37" fontId="10" fillId="0" borderId="0" xfId="44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37" fontId="12" fillId="0" borderId="0" xfId="0" applyFont="1" applyFill="1" applyBorder="1" applyAlignment="1" applyProtection="1">
      <alignment vertical="center"/>
      <protection/>
    </xf>
    <xf numFmtId="37" fontId="12" fillId="0" borderId="0" xfId="0" applyFont="1" applyFill="1" applyBorder="1" applyAlignment="1" applyProtection="1" quotePrefix="1">
      <alignment vertical="center"/>
      <protection/>
    </xf>
    <xf numFmtId="167" fontId="12" fillId="0" borderId="0" xfId="42" applyNumberFormat="1" applyFont="1" applyFill="1" applyBorder="1" applyAlignment="1" applyProtection="1">
      <alignment vertical="center"/>
      <protection/>
    </xf>
    <xf numFmtId="37" fontId="10" fillId="0" borderId="0" xfId="0" applyFont="1" applyFill="1" applyBorder="1" applyAlignment="1" applyProtection="1">
      <alignment vertical="center"/>
      <protection/>
    </xf>
    <xf numFmtId="165" fontId="10" fillId="0" borderId="15" xfId="44" applyNumberFormat="1" applyFont="1" applyFill="1" applyBorder="1" applyAlignment="1" applyProtection="1">
      <alignment vertical="center"/>
      <protection/>
    </xf>
    <xf numFmtId="41" fontId="10" fillId="0" borderId="12" xfId="44" applyNumberFormat="1" applyFont="1" applyFill="1" applyBorder="1" applyAlignment="1" applyProtection="1">
      <alignment vertical="center"/>
      <protection/>
    </xf>
    <xf numFmtId="167" fontId="3" fillId="0" borderId="0" xfId="42" applyNumberFormat="1" applyFont="1" applyAlignment="1">
      <alignment vertical="center"/>
    </xf>
    <xf numFmtId="37" fontId="11" fillId="0" borderId="0" xfId="58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ill>
        <patternFill>
          <bgColor rgb="FFD3F9D6"/>
        </patternFill>
      </fill>
    </dxf>
    <dxf>
      <fill>
        <patternFill patternType="solid">
          <bgColor rgb="FFF5F3E7"/>
        </patternFill>
      </fill>
    </dxf>
  </dxfs>
  <tableStyles count="1" defaultTableStyle="TableStyleMedium9" defaultPivotStyle="PivotStyleLight16">
    <tableStyle name="FINSTMTS" pivot="0" count="1">
      <tableStyleElement type="wholeTabl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76200</xdr:rowOff>
    </xdr:from>
    <xdr:to>
      <xdr:col>0</xdr:col>
      <xdr:colOff>2524125</xdr:colOff>
      <xdr:row>8</xdr:row>
      <xdr:rowOff>152400</xdr:rowOff>
    </xdr:to>
    <xdr:pic>
      <xdr:nvPicPr>
        <xdr:cNvPr id="1" name="Picture 2" descr="LSUAC-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6200"/>
          <a:ext cx="21240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165"/>
  <sheetViews>
    <sheetView showGridLines="0" tabSelected="1" zoomScalePageLayoutView="0" workbookViewId="0" topLeftCell="A1">
      <selection activeCell="A10" sqref="A10"/>
    </sheetView>
  </sheetViews>
  <sheetFormatPr defaultColWidth="9.140625" defaultRowHeight="12"/>
  <cols>
    <col min="1" max="1" width="43.57421875" style="2" customWidth="1"/>
    <col min="2" max="2" width="1.57421875" style="2" customWidth="1"/>
    <col min="3" max="3" width="13.57421875" style="2" customWidth="1"/>
    <col min="4" max="4" width="1.57421875" style="2" customWidth="1"/>
    <col min="5" max="5" width="12.57421875" style="2" customWidth="1"/>
    <col min="6" max="6" width="1.57421875" style="2" customWidth="1"/>
    <col min="7" max="7" width="12.57421875" style="2" customWidth="1"/>
    <col min="8" max="8" width="1.57421875" style="2" customWidth="1"/>
    <col min="9" max="9" width="12.57421875" style="2" customWidth="1"/>
    <col min="10" max="10" width="1.57421875" style="2" customWidth="1"/>
    <col min="11" max="11" width="12.57421875" style="2" customWidth="1"/>
    <col min="12" max="12" width="1.57421875" style="2" customWidth="1"/>
    <col min="13" max="13" width="12.57421875" style="2" customWidth="1"/>
    <col min="14" max="14" width="1.57421875" style="2" customWidth="1"/>
    <col min="15" max="15" width="12.57421875" style="2" customWidth="1"/>
    <col min="16" max="27" width="7.57421875" style="2" customWidth="1"/>
    <col min="28" max="16384" width="9.00390625" style="1" customWidth="1"/>
  </cols>
  <sheetData>
    <row r="1" spans="1:256" ht="12">
      <c r="A1" s="59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  <c r="IV1" s="21"/>
    </row>
    <row r="2" spans="1:256" s="3" customFormat="1" ht="10.5" customHeight="1">
      <c r="A2" s="59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26"/>
      <c r="IT2" s="26"/>
      <c r="IU2" s="26"/>
      <c r="IV2" s="26"/>
    </row>
    <row r="3" spans="1:256" s="4" customFormat="1" ht="16.5">
      <c r="A3" s="59"/>
      <c r="B3" s="23"/>
      <c r="C3" s="60" t="s">
        <v>119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27"/>
      <c r="IV3" s="27"/>
    </row>
    <row r="4" spans="1:256" s="4" customFormat="1" ht="8.25" customHeight="1">
      <c r="A4" s="59"/>
      <c r="B4" s="23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</row>
    <row r="5" spans="1:256" s="4" customFormat="1" ht="16.5">
      <c r="A5" s="59"/>
      <c r="B5" s="24"/>
      <c r="C5" s="60" t="s">
        <v>120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</row>
    <row r="6" spans="1:256" s="4" customFormat="1" ht="16.5">
      <c r="A6" s="59"/>
      <c r="B6" s="23"/>
      <c r="C6" s="60" t="s">
        <v>122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</row>
    <row r="7" spans="1:256" s="3" customFormat="1" ht="10.5" customHeight="1">
      <c r="A7" s="59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  <c r="IV7" s="28"/>
    </row>
    <row r="8" spans="1:256" ht="12">
      <c r="A8" s="5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  <c r="IV8" s="20"/>
    </row>
    <row r="9" spans="1:256" ht="12.7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  <c r="IV9" s="20"/>
    </row>
    <row r="10" spans="1:15" ht="13.5">
      <c r="A10" s="37"/>
      <c r="B10" s="37"/>
      <c r="C10" s="37"/>
      <c r="D10" s="37"/>
      <c r="E10" s="37"/>
      <c r="F10" s="37"/>
      <c r="G10" s="37"/>
      <c r="H10" s="37"/>
      <c r="I10" s="38" t="s">
        <v>0</v>
      </c>
      <c r="J10" s="37"/>
      <c r="K10" s="37"/>
      <c r="L10" s="37"/>
      <c r="M10" s="38" t="s">
        <v>1</v>
      </c>
      <c r="N10" s="37"/>
      <c r="O10" s="37"/>
    </row>
    <row r="11" spans="1:15" ht="13.5">
      <c r="A11" s="37"/>
      <c r="B11" s="37"/>
      <c r="C11" s="39" t="s">
        <v>2</v>
      </c>
      <c r="D11" s="40"/>
      <c r="E11" s="39" t="s">
        <v>3</v>
      </c>
      <c r="F11" s="40"/>
      <c r="G11" s="39" t="s">
        <v>4</v>
      </c>
      <c r="H11" s="40"/>
      <c r="I11" s="39" t="s">
        <v>5</v>
      </c>
      <c r="J11" s="40"/>
      <c r="K11" s="39" t="s">
        <v>6</v>
      </c>
      <c r="L11" s="40"/>
      <c r="M11" s="39" t="s">
        <v>7</v>
      </c>
      <c r="N11" s="40"/>
      <c r="O11" s="39" t="s">
        <v>8</v>
      </c>
    </row>
    <row r="12" spans="1:15" ht="13.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</row>
    <row r="13" spans="1:27" s="7" customFormat="1" ht="13.5" customHeight="1">
      <c r="A13" s="41" t="s">
        <v>76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s="7" customFormat="1" ht="13.5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s="7" customFormat="1" ht="13.5" customHeight="1">
      <c r="A15" s="41" t="s">
        <v>86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s="13" customFormat="1" ht="13.5" customHeight="1">
      <c r="A16" s="30" t="s">
        <v>87</v>
      </c>
      <c r="B16" s="31" t="s">
        <v>9</v>
      </c>
      <c r="C16" s="42">
        <f>SUM(E16:O16)</f>
        <v>48395</v>
      </c>
      <c r="D16" s="30"/>
      <c r="E16" s="42">
        <v>17617</v>
      </c>
      <c r="F16" s="30"/>
      <c r="G16" s="42">
        <v>15206</v>
      </c>
      <c r="H16" s="30"/>
      <c r="I16" s="42">
        <v>15572</v>
      </c>
      <c r="J16" s="30"/>
      <c r="K16" s="42">
        <v>0</v>
      </c>
      <c r="L16" s="30"/>
      <c r="M16" s="42">
        <v>0</v>
      </c>
      <c r="N16" s="30"/>
      <c r="O16" s="42">
        <v>0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s="13" customFormat="1" ht="13.5" customHeight="1">
      <c r="A17" s="30"/>
      <c r="B17" s="31"/>
      <c r="C17" s="43"/>
      <c r="D17" s="30"/>
      <c r="E17" s="43"/>
      <c r="F17" s="30"/>
      <c r="G17" s="43"/>
      <c r="H17" s="30"/>
      <c r="I17" s="43"/>
      <c r="J17" s="30"/>
      <c r="K17" s="43"/>
      <c r="L17" s="30"/>
      <c r="M17" s="43"/>
      <c r="N17" s="30"/>
      <c r="O17" s="43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7" s="7" customFormat="1" ht="13.5" customHeight="1">
      <c r="A18" s="41" t="s">
        <v>71</v>
      </c>
      <c r="B18" s="44" t="s">
        <v>9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s="7" customFormat="1" ht="13.5" customHeight="1">
      <c r="A19" s="41" t="s">
        <v>29</v>
      </c>
      <c r="B19" s="44" t="s">
        <v>9</v>
      </c>
      <c r="C19" s="30">
        <f>SUM(E19:O19)</f>
        <v>1013247</v>
      </c>
      <c r="D19" s="30"/>
      <c r="E19" s="30">
        <v>452401</v>
      </c>
      <c r="F19" s="30"/>
      <c r="G19" s="30">
        <v>46977</v>
      </c>
      <c r="H19" s="30"/>
      <c r="I19" s="30">
        <v>233765</v>
      </c>
      <c r="J19" s="30"/>
      <c r="K19" s="30">
        <v>2381</v>
      </c>
      <c r="L19" s="30"/>
      <c r="M19" s="30">
        <v>270513</v>
      </c>
      <c r="N19" s="30"/>
      <c r="O19" s="34">
        <v>7210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s="7" customFormat="1" ht="13.5" customHeight="1">
      <c r="A20" s="41" t="s">
        <v>10</v>
      </c>
      <c r="B20" s="44" t="s">
        <v>9</v>
      </c>
      <c r="C20" s="30">
        <f aca="true" t="shared" si="0" ref="C20:C41">SUM(E20:O20)</f>
        <v>1959914</v>
      </c>
      <c r="D20" s="30"/>
      <c r="E20" s="30">
        <v>1362625</v>
      </c>
      <c r="F20" s="30"/>
      <c r="G20" s="30">
        <v>43990</v>
      </c>
      <c r="H20" s="30"/>
      <c r="I20" s="30">
        <v>486665</v>
      </c>
      <c r="J20" s="30"/>
      <c r="K20" s="30">
        <v>26555</v>
      </c>
      <c r="L20" s="30"/>
      <c r="M20" s="30">
        <v>37471</v>
      </c>
      <c r="N20" s="30"/>
      <c r="O20" s="30">
        <v>2608</v>
      </c>
      <c r="P20" s="14"/>
      <c r="Q20" s="14"/>
      <c r="R20" s="14"/>
      <c r="S20" s="14"/>
      <c r="T20" s="14"/>
      <c r="U20" s="14"/>
      <c r="V20" s="14"/>
      <c r="W20" s="14"/>
      <c r="X20" s="5"/>
      <c r="Y20" s="5"/>
      <c r="Z20" s="5"/>
      <c r="AA20" s="5"/>
    </row>
    <row r="21" spans="1:27" s="7" customFormat="1" ht="13.5" customHeight="1">
      <c r="A21" s="41" t="s">
        <v>11</v>
      </c>
      <c r="B21" s="44" t="s">
        <v>9</v>
      </c>
      <c r="C21" s="30">
        <f t="shared" si="0"/>
        <v>1319013</v>
      </c>
      <c r="D21" s="30"/>
      <c r="E21" s="30">
        <v>750979</v>
      </c>
      <c r="F21" s="30"/>
      <c r="G21" s="30">
        <v>70658</v>
      </c>
      <c r="H21" s="30"/>
      <c r="I21" s="30">
        <v>330255</v>
      </c>
      <c r="J21" s="30"/>
      <c r="K21" s="30">
        <v>17606</v>
      </c>
      <c r="L21" s="30"/>
      <c r="M21" s="30">
        <v>118191</v>
      </c>
      <c r="N21" s="30"/>
      <c r="O21" s="30">
        <v>31324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s="7" customFormat="1" ht="13.5" customHeight="1">
      <c r="A22" s="41" t="s">
        <v>12</v>
      </c>
      <c r="B22" s="44" t="s">
        <v>9</v>
      </c>
      <c r="C22" s="30">
        <f t="shared" si="0"/>
        <v>2804670</v>
      </c>
      <c r="D22" s="30"/>
      <c r="E22" s="30">
        <v>1211417</v>
      </c>
      <c r="F22" s="30"/>
      <c r="G22" s="30">
        <v>412852</v>
      </c>
      <c r="H22" s="30"/>
      <c r="I22" s="30">
        <v>593098</v>
      </c>
      <c r="J22" s="30"/>
      <c r="K22" s="30">
        <v>30812</v>
      </c>
      <c r="L22" s="30"/>
      <c r="M22" s="30">
        <v>553655</v>
      </c>
      <c r="N22" s="30"/>
      <c r="O22" s="30">
        <v>2836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s="7" customFormat="1" ht="13.5" customHeight="1">
      <c r="A23" s="41" t="s">
        <v>17</v>
      </c>
      <c r="B23" s="44" t="s">
        <v>9</v>
      </c>
      <c r="C23" s="30">
        <f t="shared" si="0"/>
        <v>1017206</v>
      </c>
      <c r="D23" s="30"/>
      <c r="E23" s="30">
        <v>453875</v>
      </c>
      <c r="F23" s="30"/>
      <c r="G23" s="30">
        <v>102751</v>
      </c>
      <c r="H23" s="30"/>
      <c r="I23" s="30">
        <v>274110</v>
      </c>
      <c r="J23" s="30"/>
      <c r="K23" s="30">
        <v>1208</v>
      </c>
      <c r="L23" s="30"/>
      <c r="M23" s="30">
        <v>167682</v>
      </c>
      <c r="N23" s="30"/>
      <c r="O23" s="30">
        <v>17580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s="7" customFormat="1" ht="13.5" customHeight="1">
      <c r="A24" s="41" t="s">
        <v>104</v>
      </c>
      <c r="B24" s="44" t="s">
        <v>9</v>
      </c>
      <c r="C24" s="30">
        <f t="shared" si="0"/>
        <v>1228300</v>
      </c>
      <c r="D24" s="30"/>
      <c r="E24" s="30">
        <v>576782</v>
      </c>
      <c r="F24" s="30"/>
      <c r="G24" s="30">
        <v>84582</v>
      </c>
      <c r="H24" s="30"/>
      <c r="I24" s="30">
        <v>315598</v>
      </c>
      <c r="J24" s="30"/>
      <c r="K24" s="30">
        <v>4299</v>
      </c>
      <c r="L24" s="30"/>
      <c r="M24" s="30">
        <v>242121</v>
      </c>
      <c r="N24" s="30"/>
      <c r="O24" s="30">
        <v>4918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s="7" customFormat="1" ht="13.5" customHeight="1">
      <c r="A25" s="41" t="s">
        <v>111</v>
      </c>
      <c r="B25" s="44"/>
      <c r="C25" s="30">
        <f>SUM(E25:O25)</f>
        <v>574565</v>
      </c>
      <c r="D25" s="30"/>
      <c r="E25" s="30">
        <v>123067</v>
      </c>
      <c r="F25" s="30"/>
      <c r="G25" s="30">
        <v>196294</v>
      </c>
      <c r="H25" s="30"/>
      <c r="I25" s="30">
        <v>151511</v>
      </c>
      <c r="J25" s="30"/>
      <c r="K25" s="30">
        <v>0</v>
      </c>
      <c r="L25" s="30"/>
      <c r="M25" s="30">
        <v>103693</v>
      </c>
      <c r="N25" s="30"/>
      <c r="O25" s="30">
        <v>0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s="7" customFormat="1" ht="13.5" customHeight="1">
      <c r="A26" s="41" t="s">
        <v>18</v>
      </c>
      <c r="B26" s="44" t="s">
        <v>9</v>
      </c>
      <c r="C26" s="30">
        <f t="shared" si="0"/>
        <v>696756</v>
      </c>
      <c r="D26" s="30"/>
      <c r="E26" s="30">
        <v>226607</v>
      </c>
      <c r="F26" s="30"/>
      <c r="G26" s="30">
        <v>297692</v>
      </c>
      <c r="H26" s="30"/>
      <c r="I26" s="30">
        <v>32149</v>
      </c>
      <c r="J26" s="30"/>
      <c r="K26" s="30">
        <v>1750</v>
      </c>
      <c r="L26" s="30"/>
      <c r="M26" s="30">
        <v>124903</v>
      </c>
      <c r="N26" s="30"/>
      <c r="O26" s="30">
        <v>13655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s="7" customFormat="1" ht="13.5" customHeight="1">
      <c r="A27" s="41" t="s">
        <v>19</v>
      </c>
      <c r="B27" s="44" t="s">
        <v>9</v>
      </c>
      <c r="C27" s="30">
        <f t="shared" si="0"/>
        <v>559787</v>
      </c>
      <c r="D27" s="30"/>
      <c r="E27" s="30">
        <v>223291</v>
      </c>
      <c r="F27" s="30"/>
      <c r="G27" s="30">
        <v>87547</v>
      </c>
      <c r="H27" s="30"/>
      <c r="I27" s="30">
        <v>147829</v>
      </c>
      <c r="J27" s="30"/>
      <c r="K27" s="30">
        <v>1841</v>
      </c>
      <c r="L27" s="30"/>
      <c r="M27" s="30">
        <v>83961</v>
      </c>
      <c r="N27" s="30"/>
      <c r="O27" s="30">
        <v>15318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s="7" customFormat="1" ht="13.5" customHeight="1">
      <c r="A28" s="41" t="s">
        <v>30</v>
      </c>
      <c r="B28" s="44" t="s">
        <v>9</v>
      </c>
      <c r="C28" s="30">
        <f t="shared" si="0"/>
        <v>75558</v>
      </c>
      <c r="D28" s="30"/>
      <c r="E28" s="30">
        <v>39221</v>
      </c>
      <c r="F28" s="30"/>
      <c r="G28" s="30">
        <v>11771</v>
      </c>
      <c r="H28" s="30"/>
      <c r="I28" s="30">
        <v>24191</v>
      </c>
      <c r="J28" s="30"/>
      <c r="K28" s="30">
        <v>0</v>
      </c>
      <c r="L28" s="30"/>
      <c r="M28" s="30">
        <v>375</v>
      </c>
      <c r="N28" s="30"/>
      <c r="O28" s="30">
        <v>0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s="7" customFormat="1" ht="13.5" customHeight="1">
      <c r="A29" s="41" t="s">
        <v>13</v>
      </c>
      <c r="B29" s="44" t="s">
        <v>9</v>
      </c>
      <c r="C29" s="30">
        <f t="shared" si="0"/>
        <v>2455006</v>
      </c>
      <c r="D29" s="30"/>
      <c r="E29" s="30">
        <v>497559</v>
      </c>
      <c r="F29" s="30"/>
      <c r="G29" s="30">
        <v>953429</v>
      </c>
      <c r="H29" s="30"/>
      <c r="I29" s="30">
        <v>641762</v>
      </c>
      <c r="J29" s="30"/>
      <c r="K29" s="30">
        <v>417</v>
      </c>
      <c r="L29" s="30"/>
      <c r="M29" s="30">
        <v>331500</v>
      </c>
      <c r="N29" s="30"/>
      <c r="O29" s="30">
        <v>30339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s="7" customFormat="1" ht="13.5" customHeight="1">
      <c r="A30" s="41" t="s">
        <v>112</v>
      </c>
      <c r="B30" s="44" t="s">
        <v>9</v>
      </c>
      <c r="C30" s="30">
        <f t="shared" si="0"/>
        <v>269875</v>
      </c>
      <c r="D30" s="30"/>
      <c r="E30" s="30">
        <v>40846</v>
      </c>
      <c r="F30" s="30"/>
      <c r="G30" s="30">
        <v>126050</v>
      </c>
      <c r="H30" s="30"/>
      <c r="I30" s="30">
        <v>79178</v>
      </c>
      <c r="J30" s="30"/>
      <c r="K30" s="30">
        <v>205</v>
      </c>
      <c r="L30" s="30"/>
      <c r="M30" s="30">
        <v>23596</v>
      </c>
      <c r="N30" s="30"/>
      <c r="O30" s="30">
        <v>0</v>
      </c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s="7" customFormat="1" ht="13.5" customHeight="1">
      <c r="A31" s="41" t="s">
        <v>20</v>
      </c>
      <c r="B31" s="44" t="s">
        <v>9</v>
      </c>
      <c r="C31" s="30">
        <f t="shared" si="0"/>
        <v>1359807</v>
      </c>
      <c r="D31" s="30"/>
      <c r="E31" s="30">
        <v>399783</v>
      </c>
      <c r="F31" s="30"/>
      <c r="G31" s="30">
        <v>334900</v>
      </c>
      <c r="H31" s="30"/>
      <c r="I31" s="30">
        <v>346822</v>
      </c>
      <c r="J31" s="30"/>
      <c r="K31" s="30">
        <v>326</v>
      </c>
      <c r="L31" s="30"/>
      <c r="M31" s="30">
        <v>267415</v>
      </c>
      <c r="N31" s="30"/>
      <c r="O31" s="30">
        <v>10561</v>
      </c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s="7" customFormat="1" ht="13.5" customHeight="1">
      <c r="A32" s="41" t="s">
        <v>77</v>
      </c>
      <c r="B32" s="44" t="s">
        <v>9</v>
      </c>
      <c r="C32" s="30">
        <f t="shared" si="0"/>
        <v>549198</v>
      </c>
      <c r="D32" s="30"/>
      <c r="E32" s="30">
        <v>274004</v>
      </c>
      <c r="F32" s="30"/>
      <c r="G32" s="30">
        <v>80743</v>
      </c>
      <c r="H32" s="30"/>
      <c r="I32" s="30">
        <v>102905</v>
      </c>
      <c r="J32" s="30"/>
      <c r="K32" s="30">
        <v>25291</v>
      </c>
      <c r="L32" s="30"/>
      <c r="M32" s="30">
        <v>56087</v>
      </c>
      <c r="N32" s="30"/>
      <c r="O32" s="30">
        <v>10168</v>
      </c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s="7" customFormat="1" ht="13.5" customHeight="1">
      <c r="A33" s="41" t="s">
        <v>14</v>
      </c>
      <c r="B33" s="44" t="s">
        <v>9</v>
      </c>
      <c r="C33" s="30">
        <f t="shared" si="0"/>
        <v>2926202</v>
      </c>
      <c r="D33" s="30"/>
      <c r="E33" s="30">
        <v>1828183</v>
      </c>
      <c r="F33" s="30"/>
      <c r="G33" s="30">
        <v>122288</v>
      </c>
      <c r="H33" s="30"/>
      <c r="I33" s="30">
        <v>737872</v>
      </c>
      <c r="J33" s="30"/>
      <c r="K33" s="30">
        <v>29476</v>
      </c>
      <c r="L33" s="30"/>
      <c r="M33" s="30">
        <v>197455</v>
      </c>
      <c r="N33" s="30"/>
      <c r="O33" s="30">
        <v>10928</v>
      </c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s="7" customFormat="1" ht="13.5" customHeight="1">
      <c r="A34" s="41" t="s">
        <v>73</v>
      </c>
      <c r="B34" s="44"/>
      <c r="C34" s="30">
        <f t="shared" si="0"/>
        <v>217562</v>
      </c>
      <c r="D34" s="30"/>
      <c r="E34" s="30">
        <v>77589</v>
      </c>
      <c r="F34" s="30"/>
      <c r="G34" s="30">
        <v>64281</v>
      </c>
      <c r="H34" s="30"/>
      <c r="I34" s="30">
        <v>55433</v>
      </c>
      <c r="J34" s="30"/>
      <c r="K34" s="30">
        <v>0</v>
      </c>
      <c r="L34" s="30"/>
      <c r="M34" s="30">
        <v>20259</v>
      </c>
      <c r="N34" s="30"/>
      <c r="O34" s="30">
        <v>0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s="7" customFormat="1" ht="13.5" customHeight="1">
      <c r="A35" s="41" t="s">
        <v>31</v>
      </c>
      <c r="B35" s="44" t="s">
        <v>9</v>
      </c>
      <c r="C35" s="30">
        <f t="shared" si="0"/>
        <v>1544019</v>
      </c>
      <c r="D35" s="30"/>
      <c r="E35" s="30">
        <v>918926</v>
      </c>
      <c r="F35" s="30"/>
      <c r="G35" s="30">
        <v>61729</v>
      </c>
      <c r="H35" s="30"/>
      <c r="I35" s="30">
        <v>417590</v>
      </c>
      <c r="J35" s="30"/>
      <c r="K35" s="30">
        <v>14231</v>
      </c>
      <c r="L35" s="30"/>
      <c r="M35" s="30">
        <v>127181</v>
      </c>
      <c r="N35" s="30"/>
      <c r="O35" s="30">
        <v>4362</v>
      </c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s="7" customFormat="1" ht="13.5" customHeight="1">
      <c r="A36" s="41" t="s">
        <v>78</v>
      </c>
      <c r="B36" s="44" t="s">
        <v>9</v>
      </c>
      <c r="C36" s="30">
        <f t="shared" si="0"/>
        <v>2584513</v>
      </c>
      <c r="D36" s="30"/>
      <c r="E36" s="30">
        <v>1461578</v>
      </c>
      <c r="F36" s="30"/>
      <c r="G36" s="30">
        <v>169856</v>
      </c>
      <c r="H36" s="30"/>
      <c r="I36" s="30">
        <v>596942</v>
      </c>
      <c r="J36" s="30"/>
      <c r="K36" s="30">
        <v>39339</v>
      </c>
      <c r="L36" s="30"/>
      <c r="M36" s="30">
        <v>247113</v>
      </c>
      <c r="N36" s="30"/>
      <c r="O36" s="30">
        <v>69685</v>
      </c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s="7" customFormat="1" ht="13.5" customHeight="1">
      <c r="A37" s="41" t="s">
        <v>21</v>
      </c>
      <c r="B37" s="44" t="s">
        <v>9</v>
      </c>
      <c r="C37" s="30">
        <f t="shared" si="0"/>
        <v>713016</v>
      </c>
      <c r="D37" s="30"/>
      <c r="E37" s="30">
        <v>200396</v>
      </c>
      <c r="F37" s="30"/>
      <c r="G37" s="30">
        <v>227472</v>
      </c>
      <c r="H37" s="30"/>
      <c r="I37" s="30">
        <v>202996</v>
      </c>
      <c r="J37" s="30"/>
      <c r="K37" s="30">
        <v>804</v>
      </c>
      <c r="L37" s="30"/>
      <c r="M37" s="30">
        <v>81348</v>
      </c>
      <c r="N37" s="30"/>
      <c r="O37" s="30">
        <v>0</v>
      </c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s="7" customFormat="1" ht="13.5" customHeight="1">
      <c r="A38" s="41" t="s">
        <v>75</v>
      </c>
      <c r="B38" s="44"/>
      <c r="C38" s="30">
        <f t="shared" si="0"/>
        <v>1071603</v>
      </c>
      <c r="D38" s="30"/>
      <c r="E38" s="30">
        <v>400770</v>
      </c>
      <c r="F38" s="30"/>
      <c r="G38" s="30">
        <v>181019</v>
      </c>
      <c r="H38" s="30"/>
      <c r="I38" s="30">
        <v>277895</v>
      </c>
      <c r="J38" s="30"/>
      <c r="K38" s="30">
        <v>7364</v>
      </c>
      <c r="L38" s="30"/>
      <c r="M38" s="30">
        <v>213850</v>
      </c>
      <c r="N38" s="30"/>
      <c r="O38" s="30">
        <v>-9295</v>
      </c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s="7" customFormat="1" ht="13.5" customHeight="1">
      <c r="A39" s="41" t="s">
        <v>59</v>
      </c>
      <c r="B39" s="44"/>
      <c r="C39" s="30">
        <f t="shared" si="0"/>
        <v>705894</v>
      </c>
      <c r="D39" s="30"/>
      <c r="E39" s="30">
        <v>399232</v>
      </c>
      <c r="F39" s="30"/>
      <c r="G39" s="30">
        <v>71070</v>
      </c>
      <c r="H39" s="30"/>
      <c r="I39" s="30">
        <v>172950</v>
      </c>
      <c r="J39" s="30"/>
      <c r="K39" s="30">
        <v>12811</v>
      </c>
      <c r="L39" s="30"/>
      <c r="M39" s="35">
        <v>44333</v>
      </c>
      <c r="N39" s="30"/>
      <c r="O39" s="30">
        <v>5498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s="7" customFormat="1" ht="13.5" customHeight="1">
      <c r="A40" s="41" t="s">
        <v>50</v>
      </c>
      <c r="B40" s="44" t="s">
        <v>9</v>
      </c>
      <c r="C40" s="30">
        <f t="shared" si="0"/>
        <v>1083183</v>
      </c>
      <c r="D40" s="30"/>
      <c r="E40" s="30">
        <v>422716</v>
      </c>
      <c r="F40" s="30"/>
      <c r="G40" s="30">
        <v>237126</v>
      </c>
      <c r="H40" s="30"/>
      <c r="I40" s="35">
        <v>314123</v>
      </c>
      <c r="J40" s="30"/>
      <c r="K40" s="30">
        <v>52</v>
      </c>
      <c r="L40" s="30"/>
      <c r="M40" s="30">
        <v>102002</v>
      </c>
      <c r="N40" s="30"/>
      <c r="O40" s="35">
        <v>7164</v>
      </c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s="7" customFormat="1" ht="13.5" customHeight="1">
      <c r="A41" s="41" t="s">
        <v>32</v>
      </c>
      <c r="B41" s="44" t="s">
        <v>9</v>
      </c>
      <c r="C41" s="30">
        <f t="shared" si="0"/>
        <v>78301</v>
      </c>
      <c r="D41" s="30"/>
      <c r="E41" s="30">
        <v>38842</v>
      </c>
      <c r="F41" s="30"/>
      <c r="G41" s="30">
        <v>11993</v>
      </c>
      <c r="H41" s="30"/>
      <c r="I41" s="30">
        <v>24117</v>
      </c>
      <c r="J41" s="30"/>
      <c r="K41" s="30">
        <v>1892</v>
      </c>
      <c r="L41" s="30"/>
      <c r="M41" s="30">
        <v>1457</v>
      </c>
      <c r="N41" s="30"/>
      <c r="O41" s="30">
        <v>0</v>
      </c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s="7" customFormat="1" ht="13.5" customHeight="1">
      <c r="A42" s="41" t="s">
        <v>22</v>
      </c>
      <c r="B42" s="44" t="s">
        <v>9</v>
      </c>
      <c r="C42" s="30">
        <f aca="true" t="shared" si="1" ref="C42:C53">SUM(E42:O42)</f>
        <v>942446</v>
      </c>
      <c r="D42" s="30"/>
      <c r="E42" s="30">
        <v>383305</v>
      </c>
      <c r="F42" s="30"/>
      <c r="G42" s="30">
        <v>194817</v>
      </c>
      <c r="H42" s="30"/>
      <c r="I42" s="30">
        <v>279239</v>
      </c>
      <c r="J42" s="30"/>
      <c r="K42" s="30">
        <v>276</v>
      </c>
      <c r="L42" s="30"/>
      <c r="M42" s="30">
        <v>84809</v>
      </c>
      <c r="N42" s="30"/>
      <c r="O42" s="30">
        <v>0</v>
      </c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s="7" customFormat="1" ht="13.5" customHeight="1">
      <c r="A43" s="41" t="s">
        <v>33</v>
      </c>
      <c r="B43" s="44" t="s">
        <v>9</v>
      </c>
      <c r="C43" s="30">
        <f t="shared" si="1"/>
        <v>71687</v>
      </c>
      <c r="D43" s="30"/>
      <c r="E43" s="30">
        <v>30941</v>
      </c>
      <c r="F43" s="30"/>
      <c r="G43" s="30">
        <v>276</v>
      </c>
      <c r="H43" s="30"/>
      <c r="I43" s="30">
        <v>33791</v>
      </c>
      <c r="J43" s="30"/>
      <c r="K43" s="30">
        <v>0</v>
      </c>
      <c r="L43" s="30"/>
      <c r="M43" s="30">
        <v>6679</v>
      </c>
      <c r="N43" s="30"/>
      <c r="O43" s="30">
        <v>0</v>
      </c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s="7" customFormat="1" ht="13.5" customHeight="1">
      <c r="A44" s="41" t="s">
        <v>34</v>
      </c>
      <c r="B44" s="44" t="s">
        <v>9</v>
      </c>
      <c r="C44" s="30">
        <f t="shared" si="1"/>
        <v>70975</v>
      </c>
      <c r="D44" s="30"/>
      <c r="E44" s="30">
        <v>36700</v>
      </c>
      <c r="F44" s="30"/>
      <c r="G44" s="30">
        <v>10463</v>
      </c>
      <c r="H44" s="30"/>
      <c r="I44" s="30">
        <v>23534</v>
      </c>
      <c r="J44" s="30"/>
      <c r="K44" s="30">
        <v>0</v>
      </c>
      <c r="L44" s="30"/>
      <c r="M44" s="30">
        <v>278</v>
      </c>
      <c r="N44" s="30"/>
      <c r="O44" s="30">
        <v>0</v>
      </c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s="7" customFormat="1" ht="13.5" customHeight="1">
      <c r="A45" s="41" t="s">
        <v>23</v>
      </c>
      <c r="B45" s="44" t="s">
        <v>9</v>
      </c>
      <c r="C45" s="30">
        <f t="shared" si="1"/>
        <v>525138</v>
      </c>
      <c r="D45" s="30"/>
      <c r="E45" s="30">
        <v>191770</v>
      </c>
      <c r="F45" s="30"/>
      <c r="G45" s="30">
        <v>105064</v>
      </c>
      <c r="H45" s="30"/>
      <c r="I45" s="30">
        <v>135570</v>
      </c>
      <c r="J45" s="30"/>
      <c r="K45" s="30">
        <v>3842</v>
      </c>
      <c r="L45" s="30"/>
      <c r="M45" s="30">
        <v>79792</v>
      </c>
      <c r="N45" s="30"/>
      <c r="O45" s="30">
        <v>9100</v>
      </c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s="7" customFormat="1" ht="13.5" customHeight="1">
      <c r="A46" s="41" t="s">
        <v>113</v>
      </c>
      <c r="B46" s="44"/>
      <c r="C46" s="30">
        <f t="shared" si="1"/>
        <v>3967321</v>
      </c>
      <c r="D46" s="30"/>
      <c r="E46" s="30">
        <v>2216773</v>
      </c>
      <c r="F46" s="30"/>
      <c r="G46" s="30">
        <v>269781</v>
      </c>
      <c r="H46" s="30"/>
      <c r="I46" s="30">
        <v>1013498</v>
      </c>
      <c r="J46" s="30"/>
      <c r="K46" s="30">
        <v>29207</v>
      </c>
      <c r="L46" s="30"/>
      <c r="M46" s="30">
        <v>283644</v>
      </c>
      <c r="N46" s="30"/>
      <c r="O46" s="30">
        <v>154418</v>
      </c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s="7" customFormat="1" ht="13.5" customHeight="1">
      <c r="A47" s="41" t="s">
        <v>15</v>
      </c>
      <c r="B47" s="44" t="s">
        <v>9</v>
      </c>
      <c r="C47" s="30">
        <f t="shared" si="1"/>
        <v>1893205</v>
      </c>
      <c r="D47" s="30"/>
      <c r="E47" s="30">
        <v>1194996</v>
      </c>
      <c r="F47" s="30"/>
      <c r="G47" s="30">
        <v>123693</v>
      </c>
      <c r="H47" s="30"/>
      <c r="I47" s="30">
        <v>486835</v>
      </c>
      <c r="J47" s="30"/>
      <c r="K47" s="30">
        <v>4643</v>
      </c>
      <c r="L47" s="30"/>
      <c r="M47" s="30">
        <v>82029</v>
      </c>
      <c r="N47" s="30"/>
      <c r="O47" s="30">
        <v>1009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s="7" customFormat="1" ht="13.5" customHeight="1">
      <c r="A48" s="41" t="s">
        <v>24</v>
      </c>
      <c r="B48" s="44" t="s">
        <v>9</v>
      </c>
      <c r="C48" s="30">
        <f t="shared" si="1"/>
        <v>1479513</v>
      </c>
      <c r="D48" s="30"/>
      <c r="E48" s="30">
        <v>510195</v>
      </c>
      <c r="F48" s="30"/>
      <c r="G48" s="30">
        <v>319375</v>
      </c>
      <c r="H48" s="30"/>
      <c r="I48" s="30">
        <v>413351</v>
      </c>
      <c r="J48" s="30"/>
      <c r="K48" s="30">
        <v>1200</v>
      </c>
      <c r="L48" s="30"/>
      <c r="M48" s="30">
        <v>230898</v>
      </c>
      <c r="N48" s="30"/>
      <c r="O48" s="30">
        <v>4494</v>
      </c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s="7" customFormat="1" ht="13.5" customHeight="1">
      <c r="A49" s="41" t="s">
        <v>74</v>
      </c>
      <c r="B49" s="44"/>
      <c r="C49" s="30">
        <f t="shared" si="1"/>
        <v>462604</v>
      </c>
      <c r="D49" s="30"/>
      <c r="E49" s="30">
        <v>149305</v>
      </c>
      <c r="F49" s="30"/>
      <c r="G49" s="30">
        <v>71746</v>
      </c>
      <c r="H49" s="30"/>
      <c r="I49" s="30">
        <v>98521</v>
      </c>
      <c r="J49" s="30"/>
      <c r="K49" s="30">
        <v>96</v>
      </c>
      <c r="L49" s="30"/>
      <c r="M49" s="30">
        <v>138138</v>
      </c>
      <c r="N49" s="30"/>
      <c r="O49" s="30">
        <v>4798</v>
      </c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s="7" customFormat="1" ht="13.5" customHeight="1">
      <c r="A50" s="41" t="s">
        <v>25</v>
      </c>
      <c r="B50" s="44" t="s">
        <v>9</v>
      </c>
      <c r="C50" s="30">
        <f t="shared" si="1"/>
        <v>1645298</v>
      </c>
      <c r="D50" s="30"/>
      <c r="E50" s="30">
        <v>593784</v>
      </c>
      <c r="F50" s="30"/>
      <c r="G50" s="30">
        <v>365683</v>
      </c>
      <c r="H50" s="30"/>
      <c r="I50" s="30">
        <v>461272</v>
      </c>
      <c r="J50" s="30"/>
      <c r="K50" s="30">
        <v>400</v>
      </c>
      <c r="L50" s="30"/>
      <c r="M50" s="30">
        <v>224159</v>
      </c>
      <c r="N50" s="30"/>
      <c r="O50" s="30">
        <v>0</v>
      </c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s="7" customFormat="1" ht="13.5" customHeight="1">
      <c r="A51" s="41" t="s">
        <v>26</v>
      </c>
      <c r="B51" s="44" t="s">
        <v>9</v>
      </c>
      <c r="C51" s="30">
        <f t="shared" si="1"/>
        <v>443358</v>
      </c>
      <c r="D51" s="30"/>
      <c r="E51" s="30">
        <v>89309</v>
      </c>
      <c r="F51" s="30"/>
      <c r="G51" s="30">
        <v>113464</v>
      </c>
      <c r="H51" s="30"/>
      <c r="I51" s="30">
        <v>96199</v>
      </c>
      <c r="J51" s="30"/>
      <c r="K51" s="30">
        <v>252</v>
      </c>
      <c r="L51" s="30"/>
      <c r="M51" s="30">
        <v>144134</v>
      </c>
      <c r="N51" s="30"/>
      <c r="O51" s="30">
        <v>0</v>
      </c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s="7" customFormat="1" ht="13.5" customHeight="1">
      <c r="A52" s="41" t="s">
        <v>35</v>
      </c>
      <c r="B52" s="44" t="s">
        <v>9</v>
      </c>
      <c r="C52" s="30">
        <f t="shared" si="1"/>
        <v>87021</v>
      </c>
      <c r="D52" s="30"/>
      <c r="E52" s="30">
        <v>38244</v>
      </c>
      <c r="F52" s="30"/>
      <c r="G52" s="30">
        <v>18382</v>
      </c>
      <c r="H52" s="30"/>
      <c r="I52" s="30">
        <v>26864</v>
      </c>
      <c r="J52" s="30"/>
      <c r="K52" s="30">
        <v>798</v>
      </c>
      <c r="L52" s="30"/>
      <c r="M52" s="30">
        <v>2733</v>
      </c>
      <c r="N52" s="30"/>
      <c r="O52" s="30">
        <v>0</v>
      </c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s="7" customFormat="1" ht="13.5" customHeight="1">
      <c r="A53" s="41" t="s">
        <v>28</v>
      </c>
      <c r="B53" s="44" t="s">
        <v>9</v>
      </c>
      <c r="C53" s="30">
        <f t="shared" si="1"/>
        <v>1981374</v>
      </c>
      <c r="D53" s="30"/>
      <c r="E53" s="30">
        <v>406537</v>
      </c>
      <c r="F53" s="30"/>
      <c r="G53" s="30">
        <v>457258</v>
      </c>
      <c r="H53" s="30"/>
      <c r="I53" s="30">
        <v>395615</v>
      </c>
      <c r="J53" s="30"/>
      <c r="K53" s="30">
        <v>275</v>
      </c>
      <c r="L53" s="30"/>
      <c r="M53" s="30">
        <v>736552</v>
      </c>
      <c r="N53" s="30"/>
      <c r="O53" s="30">
        <v>-14863</v>
      </c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s="7" customFormat="1" ht="13.5" customHeight="1">
      <c r="A54" s="41" t="s">
        <v>36</v>
      </c>
      <c r="B54" s="44" t="s">
        <v>9</v>
      </c>
      <c r="C54" s="30">
        <f aca="true" t="shared" si="2" ref="C54:C60">SUM(E54:O54)</f>
        <v>21179</v>
      </c>
      <c r="D54" s="30"/>
      <c r="E54" s="30">
        <v>12739</v>
      </c>
      <c r="F54" s="30"/>
      <c r="G54" s="30">
        <v>0</v>
      </c>
      <c r="H54" s="30"/>
      <c r="I54" s="30">
        <v>6044</v>
      </c>
      <c r="J54" s="30"/>
      <c r="K54" s="30">
        <v>48</v>
      </c>
      <c r="L54" s="30"/>
      <c r="M54" s="30">
        <v>2348</v>
      </c>
      <c r="N54" s="30"/>
      <c r="O54" s="30">
        <v>0</v>
      </c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s="7" customFormat="1" ht="13.5" customHeight="1">
      <c r="A55" s="41" t="s">
        <v>110</v>
      </c>
      <c r="B55" s="44"/>
      <c r="C55" s="30">
        <f t="shared" si="2"/>
        <v>1116104</v>
      </c>
      <c r="D55" s="30"/>
      <c r="E55" s="30">
        <v>365243</v>
      </c>
      <c r="F55" s="30"/>
      <c r="G55" s="30">
        <v>258037</v>
      </c>
      <c r="H55" s="30"/>
      <c r="I55" s="30">
        <v>300142</v>
      </c>
      <c r="J55" s="30"/>
      <c r="K55" s="30">
        <v>2579</v>
      </c>
      <c r="L55" s="30"/>
      <c r="M55" s="30">
        <v>190103</v>
      </c>
      <c r="N55" s="30"/>
      <c r="O55" s="30">
        <v>0</v>
      </c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s="7" customFormat="1" ht="13.5" customHeight="1">
      <c r="A56" s="41" t="s">
        <v>37</v>
      </c>
      <c r="B56" s="44" t="s">
        <v>9</v>
      </c>
      <c r="C56" s="30">
        <f t="shared" si="2"/>
        <v>62922</v>
      </c>
      <c r="D56" s="30"/>
      <c r="E56" s="30">
        <v>42618</v>
      </c>
      <c r="F56" s="30"/>
      <c r="G56" s="30">
        <v>0</v>
      </c>
      <c r="H56" s="30"/>
      <c r="I56" s="30">
        <v>20219</v>
      </c>
      <c r="J56" s="30"/>
      <c r="K56" s="30">
        <v>0</v>
      </c>
      <c r="L56" s="30"/>
      <c r="M56" s="30">
        <v>85</v>
      </c>
      <c r="N56" s="30"/>
      <c r="O56" s="30">
        <v>0</v>
      </c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s="7" customFormat="1" ht="13.5" customHeight="1">
      <c r="A57" s="41" t="s">
        <v>27</v>
      </c>
      <c r="B57" s="44" t="s">
        <v>9</v>
      </c>
      <c r="C57" s="30">
        <f t="shared" si="2"/>
        <v>998829</v>
      </c>
      <c r="D57" s="30"/>
      <c r="E57" s="30">
        <v>257280</v>
      </c>
      <c r="F57" s="30"/>
      <c r="G57" s="30">
        <v>304831</v>
      </c>
      <c r="H57" s="30"/>
      <c r="I57" s="30">
        <v>264867</v>
      </c>
      <c r="J57" s="30"/>
      <c r="K57" s="30">
        <v>671</v>
      </c>
      <c r="L57" s="30"/>
      <c r="M57" s="30">
        <v>168028</v>
      </c>
      <c r="N57" s="30"/>
      <c r="O57" s="30">
        <v>3152</v>
      </c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s="7" customFormat="1" ht="13.5" customHeight="1">
      <c r="A58" s="41" t="s">
        <v>103</v>
      </c>
      <c r="B58" s="44" t="s">
        <v>9</v>
      </c>
      <c r="C58" s="30">
        <f t="shared" si="2"/>
        <v>744004</v>
      </c>
      <c r="D58" s="30"/>
      <c r="E58" s="30">
        <v>205407</v>
      </c>
      <c r="F58" s="30"/>
      <c r="G58" s="30">
        <v>204588</v>
      </c>
      <c r="H58" s="30"/>
      <c r="I58" s="30">
        <v>197397</v>
      </c>
      <c r="J58" s="30"/>
      <c r="K58" s="30">
        <v>0</v>
      </c>
      <c r="L58" s="30"/>
      <c r="M58" s="45">
        <v>136612</v>
      </c>
      <c r="N58" s="30"/>
      <c r="O58" s="30">
        <v>0</v>
      </c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s="7" customFormat="1" ht="13.5" customHeight="1">
      <c r="A59" s="41" t="s">
        <v>16</v>
      </c>
      <c r="B59" s="44" t="s">
        <v>9</v>
      </c>
      <c r="C59" s="32">
        <f t="shared" si="2"/>
        <v>1417287</v>
      </c>
      <c r="D59" s="30"/>
      <c r="E59" s="32">
        <v>787792</v>
      </c>
      <c r="F59" s="30"/>
      <c r="G59" s="32">
        <v>140493</v>
      </c>
      <c r="H59" s="30"/>
      <c r="I59" s="30">
        <v>413922</v>
      </c>
      <c r="J59" s="30"/>
      <c r="K59" s="32">
        <v>7466</v>
      </c>
      <c r="L59" s="30"/>
      <c r="M59" s="32">
        <v>94559</v>
      </c>
      <c r="N59" s="30"/>
      <c r="O59" s="30">
        <v>-26945</v>
      </c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s="7" customFormat="1" ht="13.5" customHeight="1">
      <c r="A60" s="41" t="s">
        <v>84</v>
      </c>
      <c r="B60" s="44" t="s">
        <v>9</v>
      </c>
      <c r="C60" s="32">
        <f t="shared" si="2"/>
        <v>44737460</v>
      </c>
      <c r="D60" s="30"/>
      <c r="E60" s="32">
        <f>SUM(E19:E59)</f>
        <v>19893627</v>
      </c>
      <c r="F60" s="30"/>
      <c r="G60" s="32">
        <f>SUM(G19:G59)</f>
        <v>6955021</v>
      </c>
      <c r="H60" s="30"/>
      <c r="I60" s="33">
        <f>SUM(I19:I59)</f>
        <v>11226636</v>
      </c>
      <c r="J60" s="30"/>
      <c r="K60" s="32">
        <f>SUM(K19:K59)</f>
        <v>270413</v>
      </c>
      <c r="L60" s="30"/>
      <c r="M60" s="32">
        <f>SUM(M19:M59)</f>
        <v>6021741</v>
      </c>
      <c r="N60" s="30"/>
      <c r="O60" s="33">
        <f>SUM(O19:O59)</f>
        <v>370022</v>
      </c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s="7" customFormat="1" ht="13.5" customHeight="1">
      <c r="A61" s="41"/>
      <c r="B61" s="44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s="7" customFormat="1" ht="13.5" customHeight="1">
      <c r="A62" s="41" t="s">
        <v>68</v>
      </c>
      <c r="B62" s="44" t="s">
        <v>9</v>
      </c>
      <c r="C62" s="32">
        <f>SUM(E62:O62)</f>
        <v>44785855</v>
      </c>
      <c r="D62" s="30"/>
      <c r="E62" s="32">
        <f>SUM(E60,E16)</f>
        <v>19911244</v>
      </c>
      <c r="F62" s="30"/>
      <c r="G62" s="32">
        <f>SUM(G60,G16)</f>
        <v>6970227</v>
      </c>
      <c r="H62" s="30"/>
      <c r="I62" s="32">
        <f>SUM(I60,I16)</f>
        <v>11242208</v>
      </c>
      <c r="J62" s="30"/>
      <c r="K62" s="32">
        <f>SUM(K60,K16)</f>
        <v>270413</v>
      </c>
      <c r="L62" s="30"/>
      <c r="M62" s="32">
        <f>SUM(M60,M16:M16)</f>
        <v>6021741</v>
      </c>
      <c r="N62" s="30"/>
      <c r="O62" s="32">
        <f>SUM(O60,O16)</f>
        <v>370022</v>
      </c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s="7" customFormat="1" ht="13.5" customHeight="1">
      <c r="A63" s="41"/>
      <c r="B63" s="44" t="s">
        <v>9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s="7" customFormat="1" ht="13.5" customHeight="1">
      <c r="A64" s="41" t="s">
        <v>88</v>
      </c>
      <c r="B64" s="44" t="s">
        <v>9</v>
      </c>
      <c r="C64" s="30" t="s">
        <v>9</v>
      </c>
      <c r="D64" s="30"/>
      <c r="E64" s="30" t="s">
        <v>9</v>
      </c>
      <c r="F64" s="30" t="s">
        <v>9</v>
      </c>
      <c r="G64" s="30" t="s">
        <v>9</v>
      </c>
      <c r="H64" s="30" t="s">
        <v>9</v>
      </c>
      <c r="I64" s="30" t="s">
        <v>9</v>
      </c>
      <c r="J64" s="30" t="s">
        <v>9</v>
      </c>
      <c r="K64" s="30" t="s">
        <v>9</v>
      </c>
      <c r="L64" s="30" t="s">
        <v>9</v>
      </c>
      <c r="M64" s="30" t="s">
        <v>9</v>
      </c>
      <c r="N64" s="30" t="s">
        <v>9</v>
      </c>
      <c r="O64" s="30" t="s">
        <v>9</v>
      </c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s="7" customFormat="1" ht="13.5" customHeight="1">
      <c r="A65" s="41" t="s">
        <v>38</v>
      </c>
      <c r="B65" s="44" t="s">
        <v>9</v>
      </c>
      <c r="C65" s="30">
        <f aca="true" t="shared" si="3" ref="C65:C75">SUM(E65:O65)</f>
        <v>1702730</v>
      </c>
      <c r="D65" s="30"/>
      <c r="E65" s="30">
        <v>623821</v>
      </c>
      <c r="F65" s="30"/>
      <c r="G65" s="30">
        <v>131153</v>
      </c>
      <c r="H65" s="30"/>
      <c r="I65" s="30">
        <v>282088</v>
      </c>
      <c r="J65" s="30"/>
      <c r="K65" s="30">
        <v>144492</v>
      </c>
      <c r="L65" s="30"/>
      <c r="M65" s="30">
        <v>516441</v>
      </c>
      <c r="N65" s="30"/>
      <c r="O65" s="30">
        <v>4735</v>
      </c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s="7" customFormat="1" ht="13.5" customHeight="1">
      <c r="A66" s="41" t="s">
        <v>10</v>
      </c>
      <c r="B66" s="44" t="s">
        <v>9</v>
      </c>
      <c r="C66" s="30">
        <f t="shared" si="3"/>
        <v>1057862</v>
      </c>
      <c r="D66" s="30"/>
      <c r="E66" s="30">
        <v>634160</v>
      </c>
      <c r="F66" s="30"/>
      <c r="G66" s="30">
        <v>88081</v>
      </c>
      <c r="H66" s="30"/>
      <c r="I66" s="30">
        <v>272131</v>
      </c>
      <c r="J66" s="30"/>
      <c r="K66" s="30">
        <v>22601</v>
      </c>
      <c r="L66" s="30"/>
      <c r="M66" s="30">
        <v>38281</v>
      </c>
      <c r="N66" s="30"/>
      <c r="O66" s="30">
        <v>2608</v>
      </c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s="7" customFormat="1" ht="13.5" customHeight="1">
      <c r="A67" s="41" t="s">
        <v>81</v>
      </c>
      <c r="B67" s="44"/>
      <c r="C67" s="30">
        <f t="shared" si="3"/>
        <v>592267</v>
      </c>
      <c r="D67" s="30"/>
      <c r="E67" s="30">
        <v>319942</v>
      </c>
      <c r="F67" s="30"/>
      <c r="G67" s="30">
        <v>30748</v>
      </c>
      <c r="H67" s="30"/>
      <c r="I67" s="30">
        <v>158288</v>
      </c>
      <c r="J67" s="30"/>
      <c r="K67" s="30">
        <v>18482</v>
      </c>
      <c r="L67" s="30"/>
      <c r="M67" s="30">
        <v>50050</v>
      </c>
      <c r="N67" s="30"/>
      <c r="O67" s="30">
        <v>14757</v>
      </c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s="7" customFormat="1" ht="13.5" customHeight="1">
      <c r="A68" s="41" t="s">
        <v>60</v>
      </c>
      <c r="B68" s="44" t="s">
        <v>9</v>
      </c>
      <c r="C68" s="30">
        <f t="shared" si="3"/>
        <v>702246</v>
      </c>
      <c r="D68" s="30"/>
      <c r="E68" s="30">
        <v>395803</v>
      </c>
      <c r="F68" s="30"/>
      <c r="G68" s="30">
        <v>30753</v>
      </c>
      <c r="H68" s="30"/>
      <c r="I68" s="30">
        <v>177282</v>
      </c>
      <c r="J68" s="30"/>
      <c r="K68" s="30">
        <v>31072</v>
      </c>
      <c r="L68" s="30"/>
      <c r="M68" s="35">
        <v>67336</v>
      </c>
      <c r="N68" s="30"/>
      <c r="O68" s="30">
        <v>0</v>
      </c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s="7" customFormat="1" ht="13.5" customHeight="1">
      <c r="A69" s="41" t="s">
        <v>39</v>
      </c>
      <c r="B69" s="44" t="s">
        <v>9</v>
      </c>
      <c r="C69" s="35">
        <f t="shared" si="3"/>
        <v>169631</v>
      </c>
      <c r="D69" s="30"/>
      <c r="E69" s="35">
        <v>106206</v>
      </c>
      <c r="F69" s="30"/>
      <c r="G69" s="35">
        <v>9608</v>
      </c>
      <c r="H69" s="30"/>
      <c r="I69" s="35">
        <v>49740</v>
      </c>
      <c r="J69" s="30"/>
      <c r="K69" s="35">
        <v>278</v>
      </c>
      <c r="L69" s="30"/>
      <c r="M69" s="35">
        <v>3799</v>
      </c>
      <c r="N69" s="30"/>
      <c r="O69" s="35">
        <v>0</v>
      </c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s="7" customFormat="1" ht="13.5" customHeight="1">
      <c r="A70" s="41" t="s">
        <v>104</v>
      </c>
      <c r="B70" s="44" t="s">
        <v>9</v>
      </c>
      <c r="C70" s="35">
        <f t="shared" si="3"/>
        <v>95731</v>
      </c>
      <c r="D70" s="35"/>
      <c r="E70" s="35">
        <v>62356</v>
      </c>
      <c r="F70" s="35"/>
      <c r="G70" s="35">
        <v>0</v>
      </c>
      <c r="H70" s="35"/>
      <c r="I70" s="35">
        <v>29583</v>
      </c>
      <c r="J70" s="35"/>
      <c r="K70" s="35">
        <v>3298</v>
      </c>
      <c r="L70" s="35"/>
      <c r="M70" s="30">
        <v>494</v>
      </c>
      <c r="N70" s="35"/>
      <c r="O70" s="35">
        <v>0</v>
      </c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s="7" customFormat="1" ht="13.5" customHeight="1">
      <c r="A71" s="41" t="s">
        <v>111</v>
      </c>
      <c r="B71" s="44"/>
      <c r="C71" s="35">
        <f t="shared" si="3"/>
        <v>215445</v>
      </c>
      <c r="D71" s="35"/>
      <c r="E71" s="35">
        <v>149863</v>
      </c>
      <c r="F71" s="35"/>
      <c r="G71" s="35">
        <v>0</v>
      </c>
      <c r="H71" s="35"/>
      <c r="I71" s="35">
        <v>58500</v>
      </c>
      <c r="J71" s="35"/>
      <c r="K71" s="35">
        <v>4079</v>
      </c>
      <c r="L71" s="35"/>
      <c r="M71" s="30">
        <v>3003</v>
      </c>
      <c r="N71" s="35"/>
      <c r="O71" s="35">
        <v>0</v>
      </c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s="7" customFormat="1" ht="13.5" customHeight="1">
      <c r="A72" s="41" t="s">
        <v>116</v>
      </c>
      <c r="B72" s="44"/>
      <c r="C72" s="35">
        <f t="shared" si="3"/>
        <v>116255</v>
      </c>
      <c r="D72" s="35"/>
      <c r="E72" s="35">
        <v>72642</v>
      </c>
      <c r="F72" s="35"/>
      <c r="G72" s="35">
        <v>0</v>
      </c>
      <c r="H72" s="35"/>
      <c r="I72" s="35">
        <v>34463</v>
      </c>
      <c r="J72" s="35"/>
      <c r="K72" s="35">
        <v>2941</v>
      </c>
      <c r="L72" s="35"/>
      <c r="M72" s="30">
        <v>6209</v>
      </c>
      <c r="N72" s="35"/>
      <c r="O72" s="35">
        <v>0</v>
      </c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s="7" customFormat="1" ht="13.5" customHeight="1">
      <c r="A73" s="41" t="s">
        <v>40</v>
      </c>
      <c r="B73" s="44" t="s">
        <v>9</v>
      </c>
      <c r="C73" s="30">
        <f t="shared" si="3"/>
        <v>565962</v>
      </c>
      <c r="D73" s="30"/>
      <c r="E73" s="30">
        <v>276114</v>
      </c>
      <c r="F73" s="30"/>
      <c r="G73" s="30">
        <v>85113</v>
      </c>
      <c r="H73" s="30"/>
      <c r="I73" s="30">
        <v>133222</v>
      </c>
      <c r="J73" s="30"/>
      <c r="K73" s="30">
        <v>8983</v>
      </c>
      <c r="L73" s="30"/>
      <c r="M73" s="30">
        <v>52841</v>
      </c>
      <c r="N73" s="30"/>
      <c r="O73" s="30">
        <v>9689</v>
      </c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s="7" customFormat="1" ht="13.5" customHeight="1">
      <c r="A74" s="41" t="s">
        <v>93</v>
      </c>
      <c r="B74" s="44"/>
      <c r="C74" s="30">
        <f t="shared" si="3"/>
        <v>1531392</v>
      </c>
      <c r="D74" s="30"/>
      <c r="E74" s="30">
        <v>474349</v>
      </c>
      <c r="F74" s="30"/>
      <c r="G74" s="30">
        <v>66483</v>
      </c>
      <c r="H74" s="30"/>
      <c r="I74" s="30">
        <v>249551</v>
      </c>
      <c r="J74" s="30"/>
      <c r="K74" s="30">
        <v>14516</v>
      </c>
      <c r="L74" s="30"/>
      <c r="M74" s="30">
        <v>726493</v>
      </c>
      <c r="N74" s="30"/>
      <c r="O74" s="30">
        <v>0</v>
      </c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s="7" customFormat="1" ht="13.5" customHeight="1">
      <c r="A75" s="41" t="s">
        <v>41</v>
      </c>
      <c r="B75" s="44" t="s">
        <v>9</v>
      </c>
      <c r="C75" s="30">
        <f t="shared" si="3"/>
        <v>1904632</v>
      </c>
      <c r="D75" s="30"/>
      <c r="E75" s="30">
        <v>908901</v>
      </c>
      <c r="F75" s="30"/>
      <c r="G75" s="30">
        <v>359697</v>
      </c>
      <c r="H75" s="30"/>
      <c r="I75" s="30">
        <v>484994</v>
      </c>
      <c r="J75" s="30"/>
      <c r="K75" s="30">
        <v>99469</v>
      </c>
      <c r="L75" s="30"/>
      <c r="M75" s="30">
        <v>51571</v>
      </c>
      <c r="N75" s="30"/>
      <c r="O75" s="30">
        <v>0</v>
      </c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s="7" customFormat="1" ht="13.5" customHeight="1">
      <c r="A76" s="41" t="s">
        <v>42</v>
      </c>
      <c r="B76" s="44" t="s">
        <v>9</v>
      </c>
      <c r="C76" s="30">
        <f aca="true" t="shared" si="4" ref="C76:C91">SUM(E76:O76)</f>
        <v>464730</v>
      </c>
      <c r="D76" s="30"/>
      <c r="E76" s="30">
        <v>275456</v>
      </c>
      <c r="F76" s="30"/>
      <c r="G76" s="30">
        <v>7566</v>
      </c>
      <c r="H76" s="30"/>
      <c r="I76" s="30">
        <v>122570</v>
      </c>
      <c r="J76" s="30"/>
      <c r="K76" s="30">
        <v>12930</v>
      </c>
      <c r="L76" s="30"/>
      <c r="M76" s="30">
        <v>46208</v>
      </c>
      <c r="N76" s="30"/>
      <c r="O76" s="30">
        <v>0</v>
      </c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s="7" customFormat="1" ht="13.5" customHeight="1">
      <c r="A77" s="41" t="s">
        <v>43</v>
      </c>
      <c r="B77" s="44" t="s">
        <v>9</v>
      </c>
      <c r="C77" s="30">
        <f t="shared" si="4"/>
        <v>32491</v>
      </c>
      <c r="D77" s="30"/>
      <c r="E77" s="30">
        <v>21643</v>
      </c>
      <c r="F77" s="30"/>
      <c r="G77" s="30">
        <v>0</v>
      </c>
      <c r="H77" s="30"/>
      <c r="I77" s="30">
        <v>10268</v>
      </c>
      <c r="J77" s="30"/>
      <c r="K77" s="30">
        <v>0</v>
      </c>
      <c r="L77" s="30"/>
      <c r="M77" s="30">
        <v>580</v>
      </c>
      <c r="N77" s="30"/>
      <c r="O77" s="30">
        <v>0</v>
      </c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s="7" customFormat="1" ht="13.5" customHeight="1">
      <c r="A78" s="41" t="s">
        <v>44</v>
      </c>
      <c r="B78" s="44" t="s">
        <v>9</v>
      </c>
      <c r="C78" s="30">
        <f t="shared" si="4"/>
        <v>463954</v>
      </c>
      <c r="D78" s="30"/>
      <c r="E78" s="30">
        <v>310985</v>
      </c>
      <c r="F78" s="30"/>
      <c r="G78" s="30">
        <v>2161</v>
      </c>
      <c r="H78" s="30"/>
      <c r="I78" s="30">
        <v>108763</v>
      </c>
      <c r="J78" s="30"/>
      <c r="K78" s="30">
        <v>8122</v>
      </c>
      <c r="L78" s="30"/>
      <c r="M78" s="30">
        <v>33923</v>
      </c>
      <c r="N78" s="30"/>
      <c r="O78" s="30">
        <v>0</v>
      </c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s="7" customFormat="1" ht="13.5" customHeight="1">
      <c r="A79" s="41" t="s">
        <v>45</v>
      </c>
      <c r="B79" s="44" t="s">
        <v>9</v>
      </c>
      <c r="C79" s="30">
        <f t="shared" si="4"/>
        <v>2198071</v>
      </c>
      <c r="D79" s="30"/>
      <c r="E79" s="30">
        <v>481293</v>
      </c>
      <c r="F79" s="30"/>
      <c r="G79" s="30">
        <v>327280</v>
      </c>
      <c r="H79" s="30"/>
      <c r="I79" s="30">
        <v>684064</v>
      </c>
      <c r="J79" s="30"/>
      <c r="K79" s="30">
        <v>111169</v>
      </c>
      <c r="L79" s="30"/>
      <c r="M79" s="30">
        <v>539618</v>
      </c>
      <c r="N79" s="30"/>
      <c r="O79" s="30">
        <v>54647</v>
      </c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 s="7" customFormat="1" ht="13.5" customHeight="1">
      <c r="A80" s="41" t="s">
        <v>14</v>
      </c>
      <c r="B80" s="44" t="s">
        <v>9</v>
      </c>
      <c r="C80" s="30">
        <f t="shared" si="4"/>
        <v>951690</v>
      </c>
      <c r="D80" s="30"/>
      <c r="E80" s="30">
        <v>568582</v>
      </c>
      <c r="F80" s="30"/>
      <c r="G80" s="30">
        <v>30327</v>
      </c>
      <c r="H80" s="30"/>
      <c r="I80" s="30">
        <v>247060</v>
      </c>
      <c r="J80" s="30"/>
      <c r="K80" s="30">
        <v>39117</v>
      </c>
      <c r="L80" s="30"/>
      <c r="M80" s="30">
        <v>64042</v>
      </c>
      <c r="N80" s="30"/>
      <c r="O80" s="30">
        <v>2562</v>
      </c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27" s="7" customFormat="1" ht="13.5" customHeight="1">
      <c r="A81" s="41" t="s">
        <v>31</v>
      </c>
      <c r="B81" s="44" t="s">
        <v>9</v>
      </c>
      <c r="C81" s="30">
        <f t="shared" si="4"/>
        <v>184649</v>
      </c>
      <c r="D81" s="30"/>
      <c r="E81" s="30">
        <v>110846</v>
      </c>
      <c r="F81" s="30"/>
      <c r="G81" s="30">
        <v>24870</v>
      </c>
      <c r="H81" s="30"/>
      <c r="I81" s="30">
        <v>34548</v>
      </c>
      <c r="J81" s="30"/>
      <c r="K81" s="30">
        <v>3435</v>
      </c>
      <c r="L81" s="30"/>
      <c r="M81" s="30">
        <v>10950</v>
      </c>
      <c r="N81" s="30"/>
      <c r="O81" s="30">
        <v>0</v>
      </c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1:27" s="7" customFormat="1" ht="13.5" customHeight="1">
      <c r="A82" s="41" t="s">
        <v>21</v>
      </c>
      <c r="B82" s="44"/>
      <c r="C82" s="30">
        <f t="shared" si="4"/>
        <v>105082</v>
      </c>
      <c r="D82" s="30"/>
      <c r="E82" s="30">
        <v>65135</v>
      </c>
      <c r="F82" s="30"/>
      <c r="G82" s="30">
        <v>0</v>
      </c>
      <c r="H82" s="30"/>
      <c r="I82" s="30">
        <v>30447</v>
      </c>
      <c r="J82" s="30"/>
      <c r="K82" s="30">
        <v>991</v>
      </c>
      <c r="L82" s="30"/>
      <c r="M82" s="30">
        <v>8509</v>
      </c>
      <c r="N82" s="30"/>
      <c r="O82" s="30">
        <v>0</v>
      </c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:27" s="7" customFormat="1" ht="13.5" customHeight="1">
      <c r="A83" s="41" t="s">
        <v>75</v>
      </c>
      <c r="B83" s="44"/>
      <c r="C83" s="30">
        <f t="shared" si="4"/>
        <v>37019</v>
      </c>
      <c r="D83" s="30"/>
      <c r="E83" s="30">
        <v>25191</v>
      </c>
      <c r="F83" s="30"/>
      <c r="G83" s="30">
        <v>0</v>
      </c>
      <c r="H83" s="30"/>
      <c r="I83" s="30">
        <v>11828</v>
      </c>
      <c r="J83" s="30"/>
      <c r="K83" s="30">
        <v>0</v>
      </c>
      <c r="L83" s="30"/>
      <c r="M83" s="30">
        <v>0</v>
      </c>
      <c r="N83" s="30"/>
      <c r="O83" s="30">
        <v>0</v>
      </c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 s="7" customFormat="1" ht="13.5" customHeight="1">
      <c r="A84" s="41" t="s">
        <v>59</v>
      </c>
      <c r="B84" s="44"/>
      <c r="C84" s="30">
        <f t="shared" si="4"/>
        <v>1257558</v>
      </c>
      <c r="D84" s="30"/>
      <c r="E84" s="30">
        <v>658873</v>
      </c>
      <c r="F84" s="30"/>
      <c r="G84" s="30">
        <v>104618</v>
      </c>
      <c r="H84" s="30"/>
      <c r="I84" s="30">
        <v>334647</v>
      </c>
      <c r="J84" s="30"/>
      <c r="K84" s="30">
        <v>29507</v>
      </c>
      <c r="L84" s="30"/>
      <c r="M84" s="30">
        <v>118656</v>
      </c>
      <c r="N84" s="30"/>
      <c r="O84" s="30">
        <v>11257</v>
      </c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s="7" customFormat="1" ht="13.5" customHeight="1">
      <c r="A85" s="41" t="s">
        <v>47</v>
      </c>
      <c r="B85" s="44" t="s">
        <v>9</v>
      </c>
      <c r="C85" s="30">
        <f t="shared" si="4"/>
        <v>15000</v>
      </c>
      <c r="D85" s="30"/>
      <c r="E85" s="30">
        <v>15000</v>
      </c>
      <c r="F85" s="30"/>
      <c r="G85" s="30">
        <v>0</v>
      </c>
      <c r="H85" s="30"/>
      <c r="I85" s="30">
        <v>0</v>
      </c>
      <c r="J85" s="30"/>
      <c r="K85" s="30">
        <v>0</v>
      </c>
      <c r="L85" s="30"/>
      <c r="M85" s="30">
        <v>0</v>
      </c>
      <c r="N85" s="30"/>
      <c r="O85" s="30">
        <v>0</v>
      </c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 s="7" customFormat="1" ht="13.5" customHeight="1">
      <c r="A86" s="41" t="s">
        <v>121</v>
      </c>
      <c r="B86" s="44"/>
      <c r="C86" s="30">
        <f t="shared" si="4"/>
        <v>131251</v>
      </c>
      <c r="D86" s="30"/>
      <c r="E86" s="30">
        <v>73559</v>
      </c>
      <c r="F86" s="30"/>
      <c r="G86" s="30">
        <v>4586</v>
      </c>
      <c r="H86" s="30"/>
      <c r="I86" s="30">
        <v>35650</v>
      </c>
      <c r="J86" s="30"/>
      <c r="K86" s="30">
        <v>0</v>
      </c>
      <c r="L86" s="30"/>
      <c r="M86" s="30">
        <v>17456</v>
      </c>
      <c r="N86" s="30"/>
      <c r="O86" s="30">
        <v>0</v>
      </c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 s="7" customFormat="1" ht="13.5" customHeight="1">
      <c r="A87" s="41" t="s">
        <v>48</v>
      </c>
      <c r="B87" s="44" t="s">
        <v>9</v>
      </c>
      <c r="C87" s="30">
        <f t="shared" si="4"/>
        <v>57027</v>
      </c>
      <c r="D87" s="30"/>
      <c r="E87" s="30">
        <v>17617</v>
      </c>
      <c r="F87" s="30"/>
      <c r="G87" s="30">
        <v>15206</v>
      </c>
      <c r="H87" s="30"/>
      <c r="I87" s="30">
        <v>15572</v>
      </c>
      <c r="J87" s="30"/>
      <c r="K87" s="30">
        <v>3707</v>
      </c>
      <c r="L87" s="30"/>
      <c r="M87" s="30">
        <v>4925</v>
      </c>
      <c r="N87" s="30"/>
      <c r="O87" s="30">
        <v>0</v>
      </c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1:27" s="7" customFormat="1" ht="13.5" customHeight="1">
      <c r="A88" s="41" t="s">
        <v>49</v>
      </c>
      <c r="B88" s="44" t="s">
        <v>9</v>
      </c>
      <c r="C88" s="30">
        <f t="shared" si="4"/>
        <v>739205</v>
      </c>
      <c r="D88" s="30"/>
      <c r="E88" s="30">
        <v>81148</v>
      </c>
      <c r="F88" s="30"/>
      <c r="G88" s="30">
        <v>214701</v>
      </c>
      <c r="H88" s="30"/>
      <c r="I88" s="30">
        <v>134297</v>
      </c>
      <c r="J88" s="30"/>
      <c r="K88" s="30">
        <v>24604</v>
      </c>
      <c r="L88" s="30"/>
      <c r="M88" s="30">
        <v>280377</v>
      </c>
      <c r="N88" s="30"/>
      <c r="O88" s="30">
        <v>4078</v>
      </c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 s="7" customFormat="1" ht="13.5" customHeight="1">
      <c r="A89" s="41" t="s">
        <v>50</v>
      </c>
      <c r="B89" s="44" t="s">
        <v>9</v>
      </c>
      <c r="C89" s="30">
        <f t="shared" si="4"/>
        <v>93754</v>
      </c>
      <c r="D89" s="30"/>
      <c r="E89" s="30">
        <v>63587</v>
      </c>
      <c r="F89" s="30"/>
      <c r="G89" s="30">
        <v>0</v>
      </c>
      <c r="H89" s="30"/>
      <c r="I89" s="30">
        <v>30167</v>
      </c>
      <c r="J89" s="30"/>
      <c r="K89" s="30">
        <v>0</v>
      </c>
      <c r="L89" s="30"/>
      <c r="M89" s="30">
        <v>0</v>
      </c>
      <c r="N89" s="30"/>
      <c r="O89" s="30">
        <v>0</v>
      </c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27" s="7" customFormat="1" ht="13.5" customHeight="1">
      <c r="A90" s="41" t="s">
        <v>94</v>
      </c>
      <c r="B90" s="44" t="s">
        <v>9</v>
      </c>
      <c r="C90" s="30">
        <f t="shared" si="4"/>
        <v>154219</v>
      </c>
      <c r="D90" s="30"/>
      <c r="E90" s="30">
        <v>69841</v>
      </c>
      <c r="F90" s="30"/>
      <c r="G90" s="30">
        <v>16175</v>
      </c>
      <c r="H90" s="30"/>
      <c r="I90" s="30">
        <v>40808</v>
      </c>
      <c r="J90" s="30"/>
      <c r="K90" s="30">
        <v>14531</v>
      </c>
      <c r="L90" s="30"/>
      <c r="M90" s="30">
        <v>12864</v>
      </c>
      <c r="N90" s="30"/>
      <c r="O90" s="30">
        <v>0</v>
      </c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27" s="7" customFormat="1" ht="13.5" customHeight="1">
      <c r="A91" s="41" t="s">
        <v>51</v>
      </c>
      <c r="B91" s="44" t="s">
        <v>9</v>
      </c>
      <c r="C91" s="30">
        <f t="shared" si="4"/>
        <v>1359064</v>
      </c>
      <c r="D91" s="30"/>
      <c r="E91" s="30">
        <v>779227</v>
      </c>
      <c r="F91" s="30"/>
      <c r="G91" s="30">
        <v>155910</v>
      </c>
      <c r="H91" s="30"/>
      <c r="I91" s="30">
        <v>345097</v>
      </c>
      <c r="J91" s="30"/>
      <c r="K91" s="30">
        <v>57573</v>
      </c>
      <c r="L91" s="30"/>
      <c r="M91" s="30">
        <v>18349</v>
      </c>
      <c r="N91" s="30"/>
      <c r="O91" s="30">
        <v>2908</v>
      </c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1:27" s="7" customFormat="1" ht="13.5" customHeight="1">
      <c r="A92" s="41" t="s">
        <v>95</v>
      </c>
      <c r="B92" s="44" t="s">
        <v>9</v>
      </c>
      <c r="C92" s="30">
        <f aca="true" t="shared" si="5" ref="C92:C107">SUM(E92:O92)</f>
        <v>634271</v>
      </c>
      <c r="D92" s="30"/>
      <c r="E92" s="30">
        <v>356124</v>
      </c>
      <c r="F92" s="30"/>
      <c r="G92" s="30">
        <v>40775</v>
      </c>
      <c r="H92" s="30"/>
      <c r="I92" s="30">
        <v>148787</v>
      </c>
      <c r="J92" s="30"/>
      <c r="K92" s="30">
        <v>28823</v>
      </c>
      <c r="L92" s="30"/>
      <c r="M92" s="35">
        <v>59762</v>
      </c>
      <c r="N92" s="30"/>
      <c r="O92" s="30">
        <v>0</v>
      </c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1:27" s="7" customFormat="1" ht="13.5" customHeight="1">
      <c r="A93" s="41" t="s">
        <v>52</v>
      </c>
      <c r="B93" s="44" t="s">
        <v>9</v>
      </c>
      <c r="C93" s="35">
        <f t="shared" si="5"/>
        <v>2193421</v>
      </c>
      <c r="D93" s="30"/>
      <c r="E93" s="35">
        <v>1019493</v>
      </c>
      <c r="F93" s="30"/>
      <c r="G93" s="35">
        <v>475456</v>
      </c>
      <c r="H93" s="30"/>
      <c r="I93" s="35">
        <v>523206</v>
      </c>
      <c r="J93" s="30"/>
      <c r="K93" s="35">
        <v>124156</v>
      </c>
      <c r="L93" s="30"/>
      <c r="M93" s="35">
        <v>51110</v>
      </c>
      <c r="N93" s="30"/>
      <c r="O93" s="35">
        <v>0</v>
      </c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1:27" s="7" customFormat="1" ht="13.5" customHeight="1">
      <c r="A94" s="41" t="s">
        <v>96</v>
      </c>
      <c r="B94" s="44" t="s">
        <v>9</v>
      </c>
      <c r="C94" s="35">
        <f t="shared" si="5"/>
        <v>412696</v>
      </c>
      <c r="D94" s="35"/>
      <c r="E94" s="35">
        <v>231315</v>
      </c>
      <c r="F94" s="35"/>
      <c r="G94" s="35">
        <v>9356</v>
      </c>
      <c r="H94" s="35"/>
      <c r="I94" s="35">
        <v>131231</v>
      </c>
      <c r="J94" s="35"/>
      <c r="K94" s="35">
        <v>9670</v>
      </c>
      <c r="L94" s="35"/>
      <c r="M94" s="35">
        <v>31124</v>
      </c>
      <c r="N94" s="35"/>
      <c r="O94" s="35">
        <v>0</v>
      </c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1:27" s="7" customFormat="1" ht="13.5" customHeight="1">
      <c r="A95" s="41" t="s">
        <v>53</v>
      </c>
      <c r="B95" s="44" t="s">
        <v>9</v>
      </c>
      <c r="C95" s="35">
        <f t="shared" si="5"/>
        <v>1969656</v>
      </c>
      <c r="D95" s="35"/>
      <c r="E95" s="35">
        <v>864397</v>
      </c>
      <c r="F95" s="35"/>
      <c r="G95" s="35">
        <v>485729</v>
      </c>
      <c r="H95" s="35"/>
      <c r="I95" s="35">
        <v>484151</v>
      </c>
      <c r="J95" s="35"/>
      <c r="K95" s="35">
        <v>92458</v>
      </c>
      <c r="L95" s="35"/>
      <c r="M95" s="35">
        <v>39484</v>
      </c>
      <c r="N95" s="35"/>
      <c r="O95" s="35">
        <v>3437</v>
      </c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:27" s="7" customFormat="1" ht="13.5" customHeight="1">
      <c r="A96" s="41" t="s">
        <v>102</v>
      </c>
      <c r="B96" s="44"/>
      <c r="C96" s="35">
        <f t="shared" si="5"/>
        <v>444405</v>
      </c>
      <c r="D96" s="35"/>
      <c r="E96" s="35">
        <v>242988</v>
      </c>
      <c r="F96" s="35"/>
      <c r="G96" s="35">
        <v>39446</v>
      </c>
      <c r="H96" s="35"/>
      <c r="I96" s="35">
        <v>143146</v>
      </c>
      <c r="J96" s="35"/>
      <c r="K96" s="35">
        <v>7978</v>
      </c>
      <c r="L96" s="35"/>
      <c r="M96" s="35">
        <v>10847</v>
      </c>
      <c r="N96" s="35"/>
      <c r="O96" s="35">
        <v>0</v>
      </c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1:27" s="7" customFormat="1" ht="13.5" customHeight="1">
      <c r="A97" s="41" t="s">
        <v>115</v>
      </c>
      <c r="B97" s="44" t="s">
        <v>9</v>
      </c>
      <c r="C97" s="35">
        <f t="shared" si="5"/>
        <v>174516</v>
      </c>
      <c r="D97" s="35"/>
      <c r="E97" s="35">
        <v>55168</v>
      </c>
      <c r="F97" s="35"/>
      <c r="G97" s="35">
        <v>56431</v>
      </c>
      <c r="H97" s="35"/>
      <c r="I97" s="35">
        <v>53271</v>
      </c>
      <c r="J97" s="35"/>
      <c r="K97" s="35">
        <v>0</v>
      </c>
      <c r="L97" s="35"/>
      <c r="M97" s="30">
        <v>9646</v>
      </c>
      <c r="N97" s="35"/>
      <c r="O97" s="35">
        <v>0</v>
      </c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1:27" s="7" customFormat="1" ht="13.5" customHeight="1">
      <c r="A98" s="41" t="s">
        <v>113</v>
      </c>
      <c r="B98" s="44"/>
      <c r="C98" s="35">
        <f t="shared" si="5"/>
        <v>1045880</v>
      </c>
      <c r="D98" s="35"/>
      <c r="E98" s="35">
        <v>665232</v>
      </c>
      <c r="F98" s="35"/>
      <c r="G98" s="35">
        <v>69752</v>
      </c>
      <c r="H98" s="35"/>
      <c r="I98" s="35">
        <v>255187</v>
      </c>
      <c r="J98" s="35"/>
      <c r="K98" s="35">
        <v>18355</v>
      </c>
      <c r="L98" s="35"/>
      <c r="M98" s="30">
        <v>32483</v>
      </c>
      <c r="N98" s="35"/>
      <c r="O98" s="35">
        <v>4871</v>
      </c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1:27" s="7" customFormat="1" ht="13.5" customHeight="1">
      <c r="A99" s="41" t="s">
        <v>97</v>
      </c>
      <c r="B99" s="44" t="s">
        <v>9</v>
      </c>
      <c r="C99" s="30">
        <f t="shared" si="5"/>
        <v>345371</v>
      </c>
      <c r="D99" s="30"/>
      <c r="E99" s="30">
        <v>107018</v>
      </c>
      <c r="F99" s="30"/>
      <c r="G99" s="30">
        <v>97794</v>
      </c>
      <c r="H99" s="30"/>
      <c r="I99" s="30">
        <v>97167</v>
      </c>
      <c r="J99" s="30"/>
      <c r="K99" s="30">
        <v>1869</v>
      </c>
      <c r="L99" s="30"/>
      <c r="M99" s="30">
        <v>41523</v>
      </c>
      <c r="N99" s="30"/>
      <c r="O99" s="30">
        <v>0</v>
      </c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1:27" s="7" customFormat="1" ht="13.5" customHeight="1">
      <c r="A100" s="41" t="s">
        <v>54</v>
      </c>
      <c r="B100" s="44" t="s">
        <v>9</v>
      </c>
      <c r="C100" s="30">
        <f t="shared" si="5"/>
        <v>3216592</v>
      </c>
      <c r="D100" s="30"/>
      <c r="E100" s="30">
        <v>1658841</v>
      </c>
      <c r="F100" s="30"/>
      <c r="G100" s="30">
        <v>545159</v>
      </c>
      <c r="H100" s="30"/>
      <c r="I100" s="30">
        <v>790831</v>
      </c>
      <c r="J100" s="30"/>
      <c r="K100" s="30">
        <v>147505</v>
      </c>
      <c r="L100" s="30"/>
      <c r="M100" s="30">
        <v>74256</v>
      </c>
      <c r="N100" s="30"/>
      <c r="O100" s="30">
        <v>0</v>
      </c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1:27" s="7" customFormat="1" ht="13.5" customHeight="1">
      <c r="A101" s="41" t="s">
        <v>98</v>
      </c>
      <c r="B101" s="44" t="s">
        <v>9</v>
      </c>
      <c r="C101" s="30">
        <f t="shared" si="5"/>
        <v>139054</v>
      </c>
      <c r="D101" s="30"/>
      <c r="E101" s="30">
        <v>12739</v>
      </c>
      <c r="F101" s="30"/>
      <c r="G101" s="30">
        <v>76099</v>
      </c>
      <c r="H101" s="30"/>
      <c r="I101" s="30">
        <v>44196</v>
      </c>
      <c r="J101" s="30"/>
      <c r="K101" s="30">
        <v>1765</v>
      </c>
      <c r="L101" s="30"/>
      <c r="M101" s="30">
        <v>4255</v>
      </c>
      <c r="N101" s="30"/>
      <c r="O101" s="30">
        <v>0</v>
      </c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1:27" s="7" customFormat="1" ht="13.5" customHeight="1">
      <c r="A102" s="41" t="s">
        <v>55</v>
      </c>
      <c r="B102" s="44" t="s">
        <v>9</v>
      </c>
      <c r="C102" s="30">
        <f t="shared" si="5"/>
        <v>3302792</v>
      </c>
      <c r="D102" s="30"/>
      <c r="E102" s="30">
        <v>1762375</v>
      </c>
      <c r="F102" s="30"/>
      <c r="G102" s="30">
        <v>523030</v>
      </c>
      <c r="H102" s="30"/>
      <c r="I102" s="30">
        <v>812746</v>
      </c>
      <c r="J102" s="30"/>
      <c r="K102" s="30">
        <v>152194</v>
      </c>
      <c r="L102" s="30"/>
      <c r="M102" s="30">
        <v>49045</v>
      </c>
      <c r="N102" s="30"/>
      <c r="O102" s="30">
        <v>3402</v>
      </c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1:27" s="7" customFormat="1" ht="13.5" customHeight="1">
      <c r="A103" s="41" t="s">
        <v>99</v>
      </c>
      <c r="B103" s="44" t="s">
        <v>9</v>
      </c>
      <c r="C103" s="30">
        <f t="shared" si="5"/>
        <v>521428</v>
      </c>
      <c r="D103" s="30"/>
      <c r="E103" s="30">
        <v>270908</v>
      </c>
      <c r="F103" s="30"/>
      <c r="G103" s="30">
        <v>74625</v>
      </c>
      <c r="H103" s="30"/>
      <c r="I103" s="30">
        <v>148484</v>
      </c>
      <c r="J103" s="30"/>
      <c r="K103" s="30">
        <v>24474</v>
      </c>
      <c r="L103" s="30"/>
      <c r="M103" s="35">
        <v>2937</v>
      </c>
      <c r="N103" s="30"/>
      <c r="O103" s="30">
        <v>0</v>
      </c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1:27" s="7" customFormat="1" ht="13.5" customHeight="1">
      <c r="A104" s="41" t="s">
        <v>56</v>
      </c>
      <c r="B104" s="44" t="s">
        <v>9</v>
      </c>
      <c r="C104" s="35">
        <f t="shared" si="5"/>
        <v>3822629</v>
      </c>
      <c r="D104" s="30"/>
      <c r="E104" s="35">
        <v>1897233</v>
      </c>
      <c r="F104" s="30"/>
      <c r="G104" s="35">
        <v>774422</v>
      </c>
      <c r="H104" s="30"/>
      <c r="I104" s="35">
        <v>891924</v>
      </c>
      <c r="J104" s="30"/>
      <c r="K104" s="35">
        <v>127948</v>
      </c>
      <c r="L104" s="30"/>
      <c r="M104" s="35">
        <v>131102</v>
      </c>
      <c r="N104" s="30"/>
      <c r="O104" s="35">
        <v>0</v>
      </c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1:27" s="7" customFormat="1" ht="13.5" customHeight="1">
      <c r="A105" s="41" t="s">
        <v>117</v>
      </c>
      <c r="B105" s="44"/>
      <c r="C105" s="35">
        <f t="shared" si="5"/>
        <v>34490</v>
      </c>
      <c r="D105" s="30"/>
      <c r="E105" s="35">
        <v>23392</v>
      </c>
      <c r="F105" s="30"/>
      <c r="G105" s="35">
        <v>0</v>
      </c>
      <c r="H105" s="30"/>
      <c r="I105" s="35">
        <v>11098</v>
      </c>
      <c r="J105" s="30"/>
      <c r="K105" s="35">
        <v>0</v>
      </c>
      <c r="L105" s="30"/>
      <c r="M105" s="35">
        <v>0</v>
      </c>
      <c r="N105" s="30"/>
      <c r="O105" s="35">
        <v>0</v>
      </c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1:27" s="7" customFormat="1" ht="13.5" customHeight="1">
      <c r="A106" s="41" t="s">
        <v>16</v>
      </c>
      <c r="B106" s="44" t="s">
        <v>9</v>
      </c>
      <c r="C106" s="35">
        <f t="shared" si="5"/>
        <v>175910</v>
      </c>
      <c r="D106" s="35"/>
      <c r="E106" s="35">
        <v>117624</v>
      </c>
      <c r="F106" s="35"/>
      <c r="G106" s="35">
        <v>0</v>
      </c>
      <c r="H106" s="35"/>
      <c r="I106" s="35">
        <v>55235</v>
      </c>
      <c r="J106" s="35"/>
      <c r="K106" s="35">
        <v>2544</v>
      </c>
      <c r="L106" s="35"/>
      <c r="M106" s="45">
        <v>507</v>
      </c>
      <c r="N106" s="35"/>
      <c r="O106" s="35">
        <v>0</v>
      </c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1:27" s="7" customFormat="1" ht="13.5" customHeight="1">
      <c r="A107" s="41" t="s">
        <v>118</v>
      </c>
      <c r="B107" s="44"/>
      <c r="C107" s="36">
        <f t="shared" si="5"/>
        <v>285245</v>
      </c>
      <c r="D107" s="35"/>
      <c r="E107" s="36">
        <v>138823</v>
      </c>
      <c r="F107" s="35"/>
      <c r="G107" s="36">
        <v>47978</v>
      </c>
      <c r="H107" s="35"/>
      <c r="I107" s="36">
        <v>74767</v>
      </c>
      <c r="J107" s="35"/>
      <c r="K107" s="36">
        <v>10340</v>
      </c>
      <c r="L107" s="35"/>
      <c r="M107" s="36">
        <v>13337</v>
      </c>
      <c r="N107" s="35"/>
      <c r="O107" s="36">
        <v>0</v>
      </c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1:27" s="7" customFormat="1" ht="13.5" customHeight="1">
      <c r="A108" s="41"/>
      <c r="B108" s="44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1:27" s="7" customFormat="1" ht="13.5" customHeight="1">
      <c r="A109" s="41" t="s">
        <v>69</v>
      </c>
      <c r="B109" s="44" t="s">
        <v>9</v>
      </c>
      <c r="C109" s="36">
        <f>SUM(E109:O109)</f>
        <v>35617273</v>
      </c>
      <c r="D109" s="35"/>
      <c r="E109" s="36">
        <f>SUM(E65:E107)</f>
        <v>17065810</v>
      </c>
      <c r="F109" s="35" t="s">
        <v>9</v>
      </c>
      <c r="G109" s="36">
        <f>SUM(G65:G107)</f>
        <v>5021088</v>
      </c>
      <c r="H109" s="35" t="s">
        <v>9</v>
      </c>
      <c r="I109" s="36">
        <f>SUM(I65:I107)</f>
        <v>8781055</v>
      </c>
      <c r="J109" s="35" t="s">
        <v>9</v>
      </c>
      <c r="K109" s="36">
        <f>SUM(K65:K107)</f>
        <v>1405976</v>
      </c>
      <c r="L109" s="35" t="s">
        <v>9</v>
      </c>
      <c r="M109" s="36">
        <f>SUM(M65:M108)</f>
        <v>3224393</v>
      </c>
      <c r="N109" s="35" t="s">
        <v>9</v>
      </c>
      <c r="O109" s="36">
        <f>SUM(O65:O107)</f>
        <v>118951</v>
      </c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1:27" s="7" customFormat="1" ht="13.5" customHeight="1">
      <c r="A110" s="41"/>
      <c r="B110" s="44" t="s">
        <v>9</v>
      </c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 s="7" customFormat="1" ht="13.5" customHeight="1">
      <c r="A111" s="41" t="s">
        <v>89</v>
      </c>
      <c r="B111" s="44" t="s">
        <v>9</v>
      </c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1:27" s="7" customFormat="1" ht="13.5" customHeight="1">
      <c r="A112" s="41" t="s">
        <v>46</v>
      </c>
      <c r="B112" s="44" t="s">
        <v>9</v>
      </c>
      <c r="C112" s="30">
        <f>SUM(E112:O112)</f>
        <v>2588132</v>
      </c>
      <c r="D112" s="30"/>
      <c r="E112" s="30">
        <v>1483819</v>
      </c>
      <c r="F112" s="30"/>
      <c r="G112" s="30">
        <v>104048</v>
      </c>
      <c r="H112" s="30"/>
      <c r="I112" s="30">
        <v>751987</v>
      </c>
      <c r="J112" s="30"/>
      <c r="K112" s="30">
        <v>27111</v>
      </c>
      <c r="L112" s="30"/>
      <c r="M112" s="30">
        <v>218676</v>
      </c>
      <c r="N112" s="30"/>
      <c r="O112" s="30">
        <v>2491</v>
      </c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1:27" s="7" customFormat="1" ht="13.5" customHeight="1">
      <c r="A113" s="41" t="s">
        <v>48</v>
      </c>
      <c r="B113" s="44"/>
      <c r="C113" s="30">
        <f>SUM(E113:O113)</f>
        <v>104695</v>
      </c>
      <c r="D113" s="30"/>
      <c r="E113" s="30">
        <v>50608</v>
      </c>
      <c r="F113" s="30"/>
      <c r="G113" s="30">
        <v>0</v>
      </c>
      <c r="H113" s="30"/>
      <c r="I113" s="30">
        <v>24009</v>
      </c>
      <c r="J113" s="30"/>
      <c r="K113" s="30">
        <v>23504</v>
      </c>
      <c r="L113" s="30"/>
      <c r="M113" s="30">
        <v>6574</v>
      </c>
      <c r="N113" s="30"/>
      <c r="O113" s="30">
        <v>0</v>
      </c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1:36" s="7" customFormat="1" ht="13.5" customHeight="1">
      <c r="A114" s="41" t="s">
        <v>57</v>
      </c>
      <c r="B114" s="44" t="s">
        <v>9</v>
      </c>
      <c r="C114" s="36">
        <f>SUM(E114:O114)</f>
        <v>519578</v>
      </c>
      <c r="D114" s="35"/>
      <c r="E114" s="36">
        <v>329551</v>
      </c>
      <c r="F114" s="35"/>
      <c r="G114" s="36">
        <v>8205</v>
      </c>
      <c r="H114" s="35"/>
      <c r="I114" s="36">
        <v>156345</v>
      </c>
      <c r="J114" s="35"/>
      <c r="K114" s="36">
        <v>5202</v>
      </c>
      <c r="L114" s="35"/>
      <c r="M114" s="36">
        <v>20275</v>
      </c>
      <c r="N114" s="35"/>
      <c r="O114" s="36">
        <v>0</v>
      </c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1"/>
      <c r="AC114" s="11"/>
      <c r="AD114" s="11"/>
      <c r="AE114" s="11"/>
      <c r="AF114" s="11"/>
      <c r="AG114" s="11"/>
      <c r="AH114" s="11"/>
      <c r="AI114" s="11"/>
      <c r="AJ114" s="11"/>
    </row>
    <row r="115" spans="1:36" s="7" customFormat="1" ht="13.5" customHeight="1">
      <c r="A115" s="41"/>
      <c r="B115" s="44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1"/>
      <c r="AC115" s="11"/>
      <c r="AD115" s="11"/>
      <c r="AE115" s="11"/>
      <c r="AF115" s="11"/>
      <c r="AG115" s="11"/>
      <c r="AH115" s="11"/>
      <c r="AI115" s="11"/>
      <c r="AJ115" s="11"/>
    </row>
    <row r="116" spans="1:27" s="7" customFormat="1" ht="13.5" customHeight="1">
      <c r="A116" s="41" t="s">
        <v>70</v>
      </c>
      <c r="B116" s="44" t="s">
        <v>9</v>
      </c>
      <c r="C116" s="36">
        <f aca="true" t="shared" si="6" ref="C116:C122">SUM(E116:O116)</f>
        <v>3212405</v>
      </c>
      <c r="D116" s="35"/>
      <c r="E116" s="36">
        <f>SUM(E112:E114)</f>
        <v>1863978</v>
      </c>
      <c r="F116" s="35"/>
      <c r="G116" s="36">
        <f>SUM(G112:G114)</f>
        <v>112253</v>
      </c>
      <c r="H116" s="35"/>
      <c r="I116" s="36">
        <f>SUM(I112:I114)</f>
        <v>932341</v>
      </c>
      <c r="J116" s="35"/>
      <c r="K116" s="36">
        <f>SUM(K112:K114)</f>
        <v>55817</v>
      </c>
      <c r="L116" s="35"/>
      <c r="M116" s="36">
        <f>SUM(M112:M114)</f>
        <v>245525</v>
      </c>
      <c r="N116" s="35"/>
      <c r="O116" s="36">
        <f>SUM(O112:O114)</f>
        <v>2491</v>
      </c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1:27" s="7" customFormat="1" ht="13.5" customHeight="1">
      <c r="A117" s="41"/>
      <c r="B117" s="44" t="s">
        <v>9</v>
      </c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1:27" s="7" customFormat="1" ht="13.5" customHeight="1">
      <c r="A118" s="41" t="s">
        <v>90</v>
      </c>
      <c r="B118" s="44" t="s">
        <v>9</v>
      </c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1:27" s="7" customFormat="1" ht="13.5" customHeight="1">
      <c r="A119" s="41" t="s">
        <v>43</v>
      </c>
      <c r="B119" s="44"/>
      <c r="C119" s="30">
        <f>SUM(E119:O119)</f>
        <v>1738649</v>
      </c>
      <c r="D119" s="30"/>
      <c r="E119" s="30">
        <v>1009413</v>
      </c>
      <c r="F119" s="30"/>
      <c r="G119" s="30">
        <v>134159</v>
      </c>
      <c r="H119" s="30"/>
      <c r="I119" s="30">
        <v>544984</v>
      </c>
      <c r="J119" s="30"/>
      <c r="K119" s="30">
        <v>18612</v>
      </c>
      <c r="L119" s="30"/>
      <c r="M119" s="30">
        <v>31481</v>
      </c>
      <c r="N119" s="30"/>
      <c r="O119" s="30">
        <v>0</v>
      </c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1:27" s="7" customFormat="1" ht="13.5" customHeight="1">
      <c r="A120" s="41" t="s">
        <v>105</v>
      </c>
      <c r="B120" s="44" t="s">
        <v>9</v>
      </c>
      <c r="C120" s="30">
        <f>SUM(E120:O120)</f>
        <v>1028944</v>
      </c>
      <c r="D120" s="30"/>
      <c r="E120" s="30">
        <v>468467</v>
      </c>
      <c r="F120" s="30"/>
      <c r="G120" s="30">
        <v>101464</v>
      </c>
      <c r="H120" s="30"/>
      <c r="I120" s="30">
        <v>274184</v>
      </c>
      <c r="J120" s="30"/>
      <c r="K120" s="30">
        <v>10817</v>
      </c>
      <c r="L120" s="30"/>
      <c r="M120" s="30">
        <v>174012</v>
      </c>
      <c r="N120" s="30"/>
      <c r="O120" s="30">
        <v>0</v>
      </c>
      <c r="P120" s="10"/>
      <c r="Q120" s="10"/>
      <c r="R120" s="10"/>
      <c r="S120" s="10"/>
      <c r="T120" s="10"/>
      <c r="U120" s="10"/>
      <c r="V120" s="10"/>
      <c r="W120" s="10"/>
      <c r="X120" s="5"/>
      <c r="Y120" s="5"/>
      <c r="Z120" s="5"/>
      <c r="AA120" s="5"/>
    </row>
    <row r="121" spans="1:27" s="7" customFormat="1" ht="13.5" customHeight="1">
      <c r="A121" s="41" t="s">
        <v>47</v>
      </c>
      <c r="B121" s="44" t="s">
        <v>9</v>
      </c>
      <c r="C121" s="35">
        <f t="shared" si="6"/>
        <v>745</v>
      </c>
      <c r="D121" s="30"/>
      <c r="E121" s="35">
        <v>0</v>
      </c>
      <c r="F121" s="30"/>
      <c r="G121" s="35">
        <v>505</v>
      </c>
      <c r="H121" s="30"/>
      <c r="I121" s="35">
        <v>240</v>
      </c>
      <c r="J121" s="30"/>
      <c r="K121" s="35">
        <v>0</v>
      </c>
      <c r="L121" s="30"/>
      <c r="M121" s="35">
        <v>0</v>
      </c>
      <c r="N121" s="30"/>
      <c r="O121" s="35">
        <v>0</v>
      </c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1:27" s="7" customFormat="1" ht="13.5" customHeight="1">
      <c r="A122" s="41" t="s">
        <v>106</v>
      </c>
      <c r="B122" s="44" t="s">
        <v>9</v>
      </c>
      <c r="C122" s="35">
        <f t="shared" si="6"/>
        <v>308116</v>
      </c>
      <c r="D122" s="35"/>
      <c r="E122" s="35">
        <v>166296</v>
      </c>
      <c r="F122" s="35"/>
      <c r="G122" s="35">
        <v>42679</v>
      </c>
      <c r="H122" s="35"/>
      <c r="I122" s="35">
        <v>99141</v>
      </c>
      <c r="J122" s="35"/>
      <c r="K122" s="35">
        <v>0</v>
      </c>
      <c r="L122" s="35"/>
      <c r="M122" s="35">
        <v>0</v>
      </c>
      <c r="N122" s="35"/>
      <c r="O122" s="35">
        <v>0</v>
      </c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1:27" s="7" customFormat="1" ht="13.5" customHeight="1">
      <c r="A123" s="41" t="s">
        <v>107</v>
      </c>
      <c r="B123" s="44" t="s">
        <v>9</v>
      </c>
      <c r="C123" s="30">
        <f>SUM(E123:O123)</f>
        <v>182599</v>
      </c>
      <c r="D123" s="30"/>
      <c r="E123" s="30">
        <v>123845</v>
      </c>
      <c r="F123" s="30"/>
      <c r="G123" s="30">
        <v>0</v>
      </c>
      <c r="H123" s="30"/>
      <c r="I123" s="30">
        <v>58754</v>
      </c>
      <c r="J123" s="30"/>
      <c r="K123" s="30">
        <v>0</v>
      </c>
      <c r="L123" s="30"/>
      <c r="M123" s="30">
        <v>0</v>
      </c>
      <c r="N123" s="30"/>
      <c r="O123" s="30">
        <v>0</v>
      </c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1:27" s="7" customFormat="1" ht="13.5" customHeight="1">
      <c r="A124" s="41"/>
      <c r="B124" s="44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1:27" s="7" customFormat="1" ht="13.5" customHeight="1">
      <c r="A125" s="41" t="s">
        <v>62</v>
      </c>
      <c r="B125" s="44"/>
      <c r="C125" s="35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1:27" s="7" customFormat="1" ht="13.5" customHeight="1">
      <c r="A126" s="45" t="s">
        <v>63</v>
      </c>
      <c r="B126" s="44" t="s">
        <v>9</v>
      </c>
      <c r="C126" s="30">
        <f aca="true" t="shared" si="7" ref="C126:C133">SUM(E126:O126)</f>
        <v>2351258</v>
      </c>
      <c r="D126" s="30"/>
      <c r="E126" s="30">
        <v>869053</v>
      </c>
      <c r="F126" s="30"/>
      <c r="G126" s="30">
        <v>643824</v>
      </c>
      <c r="H126" s="30"/>
      <c r="I126" s="30">
        <v>704149</v>
      </c>
      <c r="J126" s="30"/>
      <c r="K126" s="30">
        <v>9853</v>
      </c>
      <c r="L126" s="30"/>
      <c r="M126" s="30">
        <f>124389-10</f>
        <v>124379</v>
      </c>
      <c r="N126" s="30"/>
      <c r="O126" s="30">
        <v>0</v>
      </c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1:27" s="7" customFormat="1" ht="13.5" customHeight="1">
      <c r="A127" s="41" t="s">
        <v>64</v>
      </c>
      <c r="B127" s="44" t="s">
        <v>9</v>
      </c>
      <c r="C127" s="35">
        <f t="shared" si="7"/>
        <v>1297527</v>
      </c>
      <c r="D127" s="30"/>
      <c r="E127" s="35">
        <v>0</v>
      </c>
      <c r="F127" s="30"/>
      <c r="G127" s="35">
        <v>0</v>
      </c>
      <c r="H127" s="30"/>
      <c r="I127" s="35">
        <v>0</v>
      </c>
      <c r="J127" s="30"/>
      <c r="K127" s="35">
        <v>0</v>
      </c>
      <c r="L127" s="30"/>
      <c r="M127" s="35">
        <v>1297527</v>
      </c>
      <c r="N127" s="30"/>
      <c r="O127" s="35">
        <v>0</v>
      </c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:27" s="7" customFormat="1" ht="13.5" customHeight="1">
      <c r="A128" s="41" t="s">
        <v>65</v>
      </c>
      <c r="B128" s="44" t="s">
        <v>9</v>
      </c>
      <c r="C128" s="35">
        <f t="shared" si="7"/>
        <v>220</v>
      </c>
      <c r="D128" s="35"/>
      <c r="E128" s="35">
        <v>0</v>
      </c>
      <c r="F128" s="35"/>
      <c r="G128" s="35">
        <v>37552</v>
      </c>
      <c r="H128" s="35"/>
      <c r="I128" s="35">
        <v>13814</v>
      </c>
      <c r="J128" s="35"/>
      <c r="K128" s="35">
        <v>0</v>
      </c>
      <c r="L128" s="35"/>
      <c r="M128" s="35">
        <v>-51146</v>
      </c>
      <c r="N128" s="35"/>
      <c r="O128" s="35">
        <v>0</v>
      </c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1:27" s="7" customFormat="1" ht="13.5" customHeight="1">
      <c r="A129" s="41" t="s">
        <v>83</v>
      </c>
      <c r="B129" s="44"/>
      <c r="C129" s="35">
        <f t="shared" si="7"/>
        <v>177854</v>
      </c>
      <c r="D129" s="35"/>
      <c r="E129" s="35">
        <v>114450</v>
      </c>
      <c r="F129" s="35"/>
      <c r="G129" s="35">
        <v>113</v>
      </c>
      <c r="H129" s="35"/>
      <c r="I129" s="35">
        <v>54297</v>
      </c>
      <c r="J129" s="35"/>
      <c r="K129" s="35">
        <v>300</v>
      </c>
      <c r="L129" s="35"/>
      <c r="M129" s="35">
        <v>5768</v>
      </c>
      <c r="N129" s="35"/>
      <c r="O129" s="35">
        <v>2926</v>
      </c>
      <c r="P129" s="10"/>
      <c r="Q129" s="10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1:27" s="7" customFormat="1" ht="13.5" customHeight="1">
      <c r="A130" s="41" t="s">
        <v>66</v>
      </c>
      <c r="B130" s="44" t="s">
        <v>9</v>
      </c>
      <c r="C130" s="35">
        <f t="shared" si="7"/>
        <v>56996</v>
      </c>
      <c r="D130" s="30"/>
      <c r="E130" s="30">
        <v>0</v>
      </c>
      <c r="F130" s="30"/>
      <c r="G130" s="30">
        <v>0</v>
      </c>
      <c r="H130" s="30"/>
      <c r="I130" s="30">
        <v>0</v>
      </c>
      <c r="J130" s="30"/>
      <c r="K130" s="30">
        <v>0</v>
      </c>
      <c r="L130" s="30"/>
      <c r="M130" s="30">
        <v>56996</v>
      </c>
      <c r="N130" s="30"/>
      <c r="O130" s="30">
        <v>0</v>
      </c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1:27" s="7" customFormat="1" ht="13.5" customHeight="1">
      <c r="A131" s="41" t="s">
        <v>108</v>
      </c>
      <c r="B131" s="46" t="s">
        <v>9</v>
      </c>
      <c r="C131" s="35">
        <f t="shared" si="7"/>
        <v>25000</v>
      </c>
      <c r="D131" s="35"/>
      <c r="E131" s="35">
        <v>25000</v>
      </c>
      <c r="F131" s="35"/>
      <c r="G131" s="35">
        <v>0</v>
      </c>
      <c r="H131" s="35"/>
      <c r="I131" s="35">
        <v>0</v>
      </c>
      <c r="J131" s="35"/>
      <c r="K131" s="35">
        <v>0</v>
      </c>
      <c r="L131" s="35"/>
      <c r="M131" s="35">
        <v>0</v>
      </c>
      <c r="N131" s="35"/>
      <c r="O131" s="35">
        <v>0</v>
      </c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1:27" s="7" customFormat="1" ht="13.5" customHeight="1">
      <c r="A132" s="41" t="s">
        <v>109</v>
      </c>
      <c r="B132" s="44" t="s">
        <v>9</v>
      </c>
      <c r="C132" s="35">
        <f t="shared" si="7"/>
        <v>6347</v>
      </c>
      <c r="D132" s="30"/>
      <c r="E132" s="30">
        <v>0</v>
      </c>
      <c r="F132" s="30"/>
      <c r="G132" s="30">
        <v>0</v>
      </c>
      <c r="H132" s="30"/>
      <c r="I132" s="30">
        <v>0</v>
      </c>
      <c r="J132" s="30"/>
      <c r="K132" s="30">
        <v>0</v>
      </c>
      <c r="L132" s="30"/>
      <c r="M132" s="30">
        <v>6347</v>
      </c>
      <c r="N132" s="30"/>
      <c r="O132" s="30">
        <v>0</v>
      </c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1:27" s="7" customFormat="1" ht="13.5" customHeight="1">
      <c r="A133" s="41" t="s">
        <v>72</v>
      </c>
      <c r="B133" s="44" t="s">
        <v>9</v>
      </c>
      <c r="C133" s="47">
        <f t="shared" si="7"/>
        <v>3915202</v>
      </c>
      <c r="D133" s="30"/>
      <c r="E133" s="47">
        <f>SUM(E126:E132)</f>
        <v>1008503</v>
      </c>
      <c r="F133" s="30" t="s">
        <v>9</v>
      </c>
      <c r="G133" s="47">
        <f>SUM(G126:G132)</f>
        <v>681489</v>
      </c>
      <c r="H133" s="30" t="s">
        <v>9</v>
      </c>
      <c r="I133" s="47">
        <f>SUM(I126:I132)</f>
        <v>772260</v>
      </c>
      <c r="J133" s="30" t="s">
        <v>9</v>
      </c>
      <c r="K133" s="47">
        <f>SUM(K126:K132)</f>
        <v>10153</v>
      </c>
      <c r="L133" s="30" t="s">
        <v>9</v>
      </c>
      <c r="M133" s="47">
        <f>SUM(M126:M132)</f>
        <v>1439871</v>
      </c>
      <c r="N133" s="30" t="s">
        <v>9</v>
      </c>
      <c r="O133" s="47">
        <f>SUM(O126:O132)</f>
        <v>2926</v>
      </c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1:27" s="7" customFormat="1" ht="13.5" customHeight="1">
      <c r="A134" s="41"/>
      <c r="B134" s="44" t="s">
        <v>9</v>
      </c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1:27" s="7" customFormat="1" ht="13.5" customHeight="1">
      <c r="A135" s="41" t="s">
        <v>123</v>
      </c>
      <c r="B135" s="44"/>
      <c r="C135" s="30">
        <f>SUM(E135:O135)</f>
        <v>192253</v>
      </c>
      <c r="D135" s="30">
        <v>0</v>
      </c>
      <c r="E135" s="30">
        <v>119093</v>
      </c>
      <c r="F135" s="30"/>
      <c r="G135" s="30">
        <v>9783</v>
      </c>
      <c r="H135" s="30"/>
      <c r="I135" s="30">
        <v>30832</v>
      </c>
      <c r="J135" s="30"/>
      <c r="K135" s="30">
        <v>0</v>
      </c>
      <c r="L135" s="30"/>
      <c r="M135" s="30">
        <v>32545</v>
      </c>
      <c r="N135" s="30"/>
      <c r="O135" s="30">
        <v>0</v>
      </c>
      <c r="P135" s="10"/>
      <c r="Q135" s="10"/>
      <c r="R135" s="10"/>
      <c r="S135" s="10"/>
      <c r="T135" s="10"/>
      <c r="U135" s="10"/>
      <c r="V135" s="10"/>
      <c r="W135" s="10"/>
      <c r="X135" s="5"/>
      <c r="Y135" s="5"/>
      <c r="Z135" s="5"/>
      <c r="AA135" s="5"/>
    </row>
    <row r="136" spans="1:27" s="7" customFormat="1" ht="13.5" customHeight="1">
      <c r="A136" s="41" t="s">
        <v>101</v>
      </c>
      <c r="B136" s="44" t="s">
        <v>9</v>
      </c>
      <c r="C136" s="35">
        <f>SUM(E136:O136)</f>
        <v>1017315</v>
      </c>
      <c r="D136" s="30"/>
      <c r="E136" s="35">
        <v>203464</v>
      </c>
      <c r="F136" s="30"/>
      <c r="G136" s="35">
        <v>233982</v>
      </c>
      <c r="H136" s="30"/>
      <c r="I136" s="35">
        <v>61039</v>
      </c>
      <c r="J136" s="30"/>
      <c r="K136" s="35">
        <v>0</v>
      </c>
      <c r="L136" s="30"/>
      <c r="M136" s="35">
        <v>518830</v>
      </c>
      <c r="N136" s="30"/>
      <c r="O136" s="35">
        <v>0</v>
      </c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1:27" s="7" customFormat="1" ht="13.5" customHeight="1">
      <c r="A137" s="41"/>
      <c r="B137" s="44" t="s">
        <v>9</v>
      </c>
      <c r="C137" s="48"/>
      <c r="D137" s="35"/>
      <c r="E137" s="48"/>
      <c r="F137" s="35"/>
      <c r="G137" s="48"/>
      <c r="H137" s="35"/>
      <c r="I137" s="48"/>
      <c r="J137" s="35"/>
      <c r="K137" s="48"/>
      <c r="L137" s="35"/>
      <c r="M137" s="48"/>
      <c r="N137" s="35"/>
      <c r="O137" s="48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1:27" s="7" customFormat="1" ht="13.5" customHeight="1">
      <c r="A138" s="41" t="s">
        <v>85</v>
      </c>
      <c r="B138" s="44" t="s">
        <v>9</v>
      </c>
      <c r="C138" s="36">
        <f>SUM(E138:O138)</f>
        <v>5124770</v>
      </c>
      <c r="D138" s="30"/>
      <c r="E138" s="36">
        <f>SUM(E133:E136)</f>
        <v>1331060</v>
      </c>
      <c r="F138" s="30"/>
      <c r="G138" s="36">
        <f>SUM(G133:G136)</f>
        <v>925254</v>
      </c>
      <c r="H138" s="30"/>
      <c r="I138" s="36">
        <f>SUM(I133:I136)</f>
        <v>864131</v>
      </c>
      <c r="J138" s="30"/>
      <c r="K138" s="36">
        <f>SUM(K133:K136)</f>
        <v>10153</v>
      </c>
      <c r="L138" s="30"/>
      <c r="M138" s="36">
        <f>SUM(M133:M136)</f>
        <v>1991246</v>
      </c>
      <c r="N138" s="30"/>
      <c r="O138" s="36">
        <f>SUM(O133:O136)</f>
        <v>2926</v>
      </c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1:27" s="7" customFormat="1" ht="13.5" customHeight="1">
      <c r="A139" s="41"/>
      <c r="B139" s="44"/>
      <c r="C139" s="35"/>
      <c r="D139" s="30"/>
      <c r="E139" s="35"/>
      <c r="F139" s="30"/>
      <c r="G139" s="35"/>
      <c r="H139" s="30"/>
      <c r="I139" s="35"/>
      <c r="J139" s="30"/>
      <c r="K139" s="35"/>
      <c r="L139" s="30"/>
      <c r="M139" s="35"/>
      <c r="N139" s="30"/>
      <c r="O139" s="3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1:27" s="7" customFormat="1" ht="13.5" customHeight="1">
      <c r="A140" s="41" t="s">
        <v>67</v>
      </c>
      <c r="B140" s="44" t="s">
        <v>9</v>
      </c>
      <c r="C140" s="36">
        <f>SUM(E140:O140)</f>
        <v>8383823</v>
      </c>
      <c r="D140" s="30"/>
      <c r="E140" s="36">
        <f>SUM(E119:E123,E138)</f>
        <v>3099081</v>
      </c>
      <c r="F140" s="30"/>
      <c r="G140" s="36">
        <f>SUM(G119:G123,G138)</f>
        <v>1204061</v>
      </c>
      <c r="H140" s="30"/>
      <c r="I140" s="36">
        <f>SUM(I119:I123,I138)</f>
        <v>1841434</v>
      </c>
      <c r="J140" s="30"/>
      <c r="K140" s="36">
        <f>SUM(K119:K123,K138)</f>
        <v>39582</v>
      </c>
      <c r="L140" s="30"/>
      <c r="M140" s="36">
        <f>SUM(M119:M123,M138)</f>
        <v>2196739</v>
      </c>
      <c r="N140" s="30"/>
      <c r="O140" s="36">
        <f>SUM(O119:O123,O138)</f>
        <v>2926</v>
      </c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1:27" s="7" customFormat="1" ht="13.5" customHeight="1">
      <c r="A141" s="41"/>
      <c r="B141" s="44" t="s">
        <v>9</v>
      </c>
      <c r="C141" s="49"/>
      <c r="D141" s="35"/>
      <c r="E141" s="49"/>
      <c r="F141" s="35"/>
      <c r="G141" s="49"/>
      <c r="H141" s="35"/>
      <c r="I141" s="49"/>
      <c r="J141" s="35"/>
      <c r="K141" s="49"/>
      <c r="L141" s="35"/>
      <c r="M141" s="49"/>
      <c r="N141" s="35"/>
      <c r="O141" s="49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1:27" s="7" customFormat="1" ht="13.5" customHeight="1">
      <c r="A142" s="41" t="s">
        <v>91</v>
      </c>
      <c r="B142" s="44" t="s">
        <v>9</v>
      </c>
      <c r="C142" s="30" t="s">
        <v>9</v>
      </c>
      <c r="D142" s="30"/>
      <c r="E142" s="30" t="s">
        <v>9</v>
      </c>
      <c r="F142" s="30" t="s">
        <v>9</v>
      </c>
      <c r="G142" s="30" t="s">
        <v>9</v>
      </c>
      <c r="H142" s="30" t="s">
        <v>9</v>
      </c>
      <c r="I142" s="30" t="s">
        <v>9</v>
      </c>
      <c r="J142" s="30" t="s">
        <v>9</v>
      </c>
      <c r="K142" s="30" t="s">
        <v>9</v>
      </c>
      <c r="L142" s="30" t="s">
        <v>9</v>
      </c>
      <c r="M142" s="30" t="s">
        <v>9</v>
      </c>
      <c r="N142" s="30" t="s">
        <v>9</v>
      </c>
      <c r="O142" s="30" t="s">
        <v>9</v>
      </c>
      <c r="P142" s="9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1:27" s="7" customFormat="1" ht="13.5" customHeight="1">
      <c r="A143" s="41" t="s">
        <v>58</v>
      </c>
      <c r="B143" s="44" t="s">
        <v>9</v>
      </c>
      <c r="C143" s="30">
        <f>SUM(E143:O143)</f>
        <v>813447</v>
      </c>
      <c r="D143" s="30"/>
      <c r="E143" s="30">
        <v>466436</v>
      </c>
      <c r="F143" s="30"/>
      <c r="G143" s="30">
        <v>66393</v>
      </c>
      <c r="H143" s="30"/>
      <c r="I143" s="30">
        <v>246814</v>
      </c>
      <c r="J143" s="30"/>
      <c r="K143" s="30">
        <v>16332</v>
      </c>
      <c r="L143" s="30"/>
      <c r="M143" s="30">
        <v>16427</v>
      </c>
      <c r="N143" s="30"/>
      <c r="O143" s="30">
        <v>1045</v>
      </c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1:27" s="7" customFormat="1" ht="13.5" customHeight="1">
      <c r="A144" s="41" t="s">
        <v>100</v>
      </c>
      <c r="B144" s="44" t="s">
        <v>9</v>
      </c>
      <c r="C144" s="36">
        <f>SUM(E144:O144)</f>
        <v>2141238</v>
      </c>
      <c r="D144" s="30"/>
      <c r="E144" s="36">
        <v>0</v>
      </c>
      <c r="F144" s="30"/>
      <c r="G144" s="36">
        <v>0</v>
      </c>
      <c r="H144" s="30"/>
      <c r="I144" s="36">
        <v>130058</v>
      </c>
      <c r="J144" s="30"/>
      <c r="K144" s="36">
        <v>0</v>
      </c>
      <c r="L144" s="30"/>
      <c r="M144" s="36">
        <v>2011180</v>
      </c>
      <c r="N144" s="30"/>
      <c r="O144" s="36">
        <v>0</v>
      </c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spans="1:27" s="7" customFormat="1" ht="13.5" customHeight="1">
      <c r="A145" s="41"/>
      <c r="B145" s="44"/>
      <c r="C145" s="35"/>
      <c r="D145" s="30"/>
      <c r="E145" s="35"/>
      <c r="F145" s="30"/>
      <c r="G145" s="35"/>
      <c r="H145" s="30"/>
      <c r="I145" s="35"/>
      <c r="J145" s="30"/>
      <c r="K145" s="35"/>
      <c r="L145" s="30"/>
      <c r="M145" s="35"/>
      <c r="N145" s="30"/>
      <c r="O145" s="3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spans="1:27" s="7" customFormat="1" ht="13.5" customHeight="1">
      <c r="A146" s="41" t="s">
        <v>79</v>
      </c>
      <c r="B146" s="44" t="s">
        <v>9</v>
      </c>
      <c r="C146" s="32">
        <f>SUM(E146:O146)</f>
        <v>2954685</v>
      </c>
      <c r="D146" s="30"/>
      <c r="E146" s="32">
        <f>SUM(E143:E144)</f>
        <v>466436</v>
      </c>
      <c r="F146" s="30"/>
      <c r="G146" s="32">
        <f>SUM(G143:G144)</f>
        <v>66393</v>
      </c>
      <c r="H146" s="30"/>
      <c r="I146" s="32">
        <f>SUM(I143:I144)</f>
        <v>376872</v>
      </c>
      <c r="J146" s="30"/>
      <c r="K146" s="32">
        <f>SUM(K143:K144)</f>
        <v>16332</v>
      </c>
      <c r="L146" s="30"/>
      <c r="M146" s="32">
        <f>SUM(M143:M144)</f>
        <v>2027607</v>
      </c>
      <c r="N146" s="30"/>
      <c r="O146" s="32">
        <f>SUM(O143:O144)</f>
        <v>1045</v>
      </c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spans="1:27" s="7" customFormat="1" ht="13.5" customHeight="1">
      <c r="A147" s="41"/>
      <c r="B147" s="44" t="s">
        <v>9</v>
      </c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spans="1:27" s="7" customFormat="1" ht="13.5" customHeight="1">
      <c r="A148" s="41" t="s">
        <v>114</v>
      </c>
      <c r="B148" s="44" t="s">
        <v>9</v>
      </c>
      <c r="C148" s="58">
        <f>SUM(E148:O148)</f>
        <v>94954041</v>
      </c>
      <c r="D148" s="30"/>
      <c r="E148" s="50">
        <f>SUM(E146,E140,E116,E109,E62)</f>
        <v>42406549</v>
      </c>
      <c r="F148" s="30"/>
      <c r="G148" s="50">
        <f>SUM(G146,G140,G116,G109,G62)</f>
        <v>13374022</v>
      </c>
      <c r="H148" s="30"/>
      <c r="I148" s="50">
        <f>SUM(I146,I140,I116,I109,I62)</f>
        <v>23173910</v>
      </c>
      <c r="J148" s="30"/>
      <c r="K148" s="50">
        <f>SUM(K146,K140,K116,K109,K62)</f>
        <v>1788120</v>
      </c>
      <c r="L148" s="30"/>
      <c r="M148" s="50">
        <f>SUM(M146,M140,M116,M109,M62)</f>
        <v>13716005</v>
      </c>
      <c r="N148" s="30"/>
      <c r="O148" s="50">
        <f>SUM(O146,O140,O116,O109,O62)</f>
        <v>495435</v>
      </c>
      <c r="P148" s="15"/>
      <c r="Q148" s="16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spans="1:27" s="7" customFormat="1" ht="13.5" customHeight="1">
      <c r="A149" s="41"/>
      <c r="B149" s="44"/>
      <c r="C149" s="51"/>
      <c r="D149" s="30"/>
      <c r="E149" s="51"/>
      <c r="F149" s="30"/>
      <c r="G149" s="51"/>
      <c r="H149" s="30"/>
      <c r="I149" s="51"/>
      <c r="J149" s="30"/>
      <c r="K149" s="51"/>
      <c r="L149" s="30"/>
      <c r="M149" s="51"/>
      <c r="N149" s="30"/>
      <c r="O149" s="51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spans="1:27" s="7" customFormat="1" ht="13.5" customHeight="1">
      <c r="A150" s="41" t="s">
        <v>92</v>
      </c>
      <c r="B150" s="44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spans="1:27" s="7" customFormat="1" ht="13.5" customHeight="1">
      <c r="A151" s="52" t="s">
        <v>61</v>
      </c>
      <c r="B151" s="46"/>
      <c r="C151" s="36">
        <f>SUM(E151:O151)</f>
        <v>52373</v>
      </c>
      <c r="D151" s="35"/>
      <c r="E151" s="36">
        <v>0</v>
      </c>
      <c r="F151" s="35"/>
      <c r="G151" s="36">
        <v>0</v>
      </c>
      <c r="H151" s="35"/>
      <c r="I151" s="36">
        <v>0</v>
      </c>
      <c r="J151" s="35"/>
      <c r="K151" s="36">
        <v>0</v>
      </c>
      <c r="L151" s="35"/>
      <c r="M151" s="36">
        <v>0</v>
      </c>
      <c r="N151" s="35"/>
      <c r="O151" s="36">
        <v>52373</v>
      </c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spans="1:27" s="7" customFormat="1" ht="13.5" customHeight="1">
      <c r="A152" s="52"/>
      <c r="B152" s="46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spans="1:27" s="7" customFormat="1" ht="13.5" customHeight="1">
      <c r="A153" s="52" t="s">
        <v>82</v>
      </c>
      <c r="B153" s="46"/>
      <c r="C153" s="36">
        <f>SUM(E153:O153)</f>
        <v>52373</v>
      </c>
      <c r="D153" s="35"/>
      <c r="E153" s="36">
        <f>E151</f>
        <v>0</v>
      </c>
      <c r="F153" s="35"/>
      <c r="G153" s="36">
        <f>G151</f>
        <v>0</v>
      </c>
      <c r="H153" s="35"/>
      <c r="I153" s="36">
        <f>I151</f>
        <v>0</v>
      </c>
      <c r="J153" s="35"/>
      <c r="K153" s="36">
        <f>K151</f>
        <v>0</v>
      </c>
      <c r="L153" s="35"/>
      <c r="M153" s="36">
        <f>M151</f>
        <v>0</v>
      </c>
      <c r="N153" s="35"/>
      <c r="O153" s="36">
        <f>O151</f>
        <v>52373</v>
      </c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spans="1:27" s="7" customFormat="1" ht="13.5" customHeight="1">
      <c r="A154" s="53"/>
      <c r="B154" s="54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spans="1:27" s="7" customFormat="1" ht="13.5" customHeight="1" thickBot="1">
      <c r="A155" s="56" t="s">
        <v>80</v>
      </c>
      <c r="B155" s="46"/>
      <c r="C155" s="57">
        <f>SUM(E155:O155)</f>
        <v>95006414</v>
      </c>
      <c r="D155" s="35"/>
      <c r="E155" s="57">
        <f>E148+E153</f>
        <v>42406549</v>
      </c>
      <c r="F155" s="35"/>
      <c r="G155" s="57">
        <f>G148+G153</f>
        <v>13374022</v>
      </c>
      <c r="H155" s="35"/>
      <c r="I155" s="57">
        <f>I148+I153</f>
        <v>23173910</v>
      </c>
      <c r="J155" s="35"/>
      <c r="K155" s="57">
        <f>K148+K153</f>
        <v>1788120</v>
      </c>
      <c r="L155" s="35"/>
      <c r="M155" s="57">
        <f>M148+M153</f>
        <v>13716005</v>
      </c>
      <c r="N155" s="35"/>
      <c r="O155" s="57">
        <f>O148+O153</f>
        <v>547808</v>
      </c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spans="1:27" s="7" customFormat="1" ht="13.5" customHeight="1" thickTop="1">
      <c r="A156" s="10"/>
      <c r="B156" s="12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spans="1:27" s="7" customFormat="1" ht="13.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spans="1:27" s="7" customFormat="1" ht="13.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10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spans="1:27" s="7" customFormat="1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10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spans="1:27" s="7" customFormat="1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10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spans="1:27" s="19" customFormat="1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17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</row>
    <row r="162" spans="1:27" s="7" customFormat="1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10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spans="1:27" s="7" customFormat="1" ht="1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10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ht="12">
      <c r="P164" s="8"/>
    </row>
    <row r="165" ht="12">
      <c r="P165" s="8"/>
    </row>
  </sheetData>
  <sheetProtection/>
  <mergeCells count="5">
    <mergeCell ref="A1:A8"/>
    <mergeCell ref="C4:O4"/>
    <mergeCell ref="C5:O5"/>
    <mergeCell ref="C6:O6"/>
    <mergeCell ref="C3:O3"/>
  </mergeCells>
  <conditionalFormatting sqref="A12:IV155">
    <cfRule type="expression" priority="1" dxfId="0" stopIfTrue="1">
      <formula>MOD(ROW(),2)=1</formula>
    </cfRule>
  </conditionalFormatting>
  <printOptions horizontalCentered="1"/>
  <pageMargins left="0.25" right="0.25" top="0.55" bottom="0.48" header="0.3" footer="0.3"/>
  <pageSetup fitToHeight="0" fitToWidth="1" horizontalDpi="600" verticalDpi="600" orientation="landscape" r:id="rId2"/>
  <headerFooter alignWithMargins="0">
    <oddFooter>&amp;R&amp;"Goudy Old Style,Regular"&amp;10Page &amp;P of &amp;N</oddFooter>
  </headerFooter>
  <rowBreaks count="2" manualBreakCount="2">
    <brk id="88" max="14" man="1"/>
    <brk id="124" max="14" man="1"/>
  </rowBreaks>
  <ignoredErrors>
    <ignoredError sqref="C13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stmt169</dc:creator>
  <cp:keywords/>
  <dc:description/>
  <cp:lastModifiedBy>ejudson</cp:lastModifiedBy>
  <cp:lastPrinted>2010-10-06T20:46:47Z</cp:lastPrinted>
  <dcterms:created xsi:type="dcterms:W3CDTF">2002-09-19T16:57:03Z</dcterms:created>
  <dcterms:modified xsi:type="dcterms:W3CDTF">2010-10-07T19:08:56Z</dcterms:modified>
  <cp:category/>
  <cp:version/>
  <cp:contentType/>
  <cp:contentStatus/>
</cp:coreProperties>
</file>