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>
    <definedName name="_xlnm.Print_Area" localSheetId="0">'Sheet1'!$A$1:$H$64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<sst xmlns="http://schemas.openxmlformats.org/spreadsheetml/2006/main" count="60" uniqueCount="58">
  <si>
    <t>LSU AGRICULTURAL CENTER</t>
  </si>
  <si>
    <t>Balance</t>
  </si>
  <si>
    <t>Allocations</t>
  </si>
  <si>
    <t>Expenditures</t>
  </si>
  <si>
    <t xml:space="preserve"> </t>
  </si>
  <si>
    <t>per plant report</t>
  </si>
  <si>
    <t xml:space="preserve"> State of Louisiana:</t>
  </si>
  <si>
    <t xml:space="preserve">   Facility Planning and Control -</t>
  </si>
  <si>
    <t xml:space="preserve">     Animal and food science facility</t>
  </si>
  <si>
    <t xml:space="preserve"> Transfers from other funds:</t>
  </si>
  <si>
    <t xml:space="preserve">   Unrestricted -</t>
  </si>
  <si>
    <t xml:space="preserve">     Agricultural improvements</t>
  </si>
  <si>
    <t xml:space="preserve">     Louisiana House</t>
  </si>
  <si>
    <t xml:space="preserve">         Total transfers from other funds</t>
  </si>
  <si>
    <t xml:space="preserve"> Other sources:</t>
  </si>
  <si>
    <t xml:space="preserve">     Burden research station improvements</t>
  </si>
  <si>
    <t xml:space="preserve">     Calhoun research station improvements</t>
  </si>
  <si>
    <t xml:space="preserve">     Camp Grant Walker improvements</t>
  </si>
  <si>
    <t xml:space="preserve">     Central station improvements</t>
  </si>
  <si>
    <t xml:space="preserve">     Experiment station improvements</t>
  </si>
  <si>
    <t xml:space="preserve">     Food science improvements</t>
  </si>
  <si>
    <t xml:space="preserve">     Hammond research station improvements</t>
  </si>
  <si>
    <t xml:space="preserve">     Hill farm research station improvements</t>
  </si>
  <si>
    <t xml:space="preserve">     Idlewild research station improvements</t>
  </si>
  <si>
    <t xml:space="preserve">     Northeast region rural development center</t>
  </si>
  <si>
    <t xml:space="preserve">     Red river research station improvements</t>
  </si>
  <si>
    <t xml:space="preserve">     River water research</t>
  </si>
  <si>
    <t xml:space="preserve">     Rosepine research station improvements</t>
  </si>
  <si>
    <t xml:space="preserve">     Shell pipeline projects</t>
  </si>
  <si>
    <t xml:space="preserve">     St. Gabriel research station improvements</t>
  </si>
  <si>
    <t xml:space="preserve">     Southeast research station improvements</t>
  </si>
  <si>
    <t xml:space="preserve">         Total other sources</t>
  </si>
  <si>
    <t xml:space="preserve">           Total</t>
  </si>
  <si>
    <t xml:space="preserve">     Citrus research station improvements</t>
  </si>
  <si>
    <t xml:space="preserve">     Crescent region parish office</t>
  </si>
  <si>
    <t xml:space="preserve">     Information tech infrastructure improvements</t>
  </si>
  <si>
    <t>ANALYSIS E           ANALYSIS OF CHANGES IN UNEXPENDED PLANT FUND BALANCES           ANALYSIS E</t>
  </si>
  <si>
    <t xml:space="preserve">     Sweet potato research station improvements</t>
  </si>
  <si>
    <t xml:space="preserve">     Equipment reserves --</t>
  </si>
  <si>
    <t xml:space="preserve">       Coastal wetlands soil service center</t>
  </si>
  <si>
    <t xml:space="preserve">       Callegari water quality lab service center</t>
  </si>
  <si>
    <t xml:space="preserve">       Central analytical instruments lab service center</t>
  </si>
  <si>
    <t xml:space="preserve">       Greenhouse service center</t>
  </si>
  <si>
    <t xml:space="preserve">       LCES copy service center </t>
  </si>
  <si>
    <t xml:space="preserve"> Deposits -  Facility Planning and Control:</t>
  </si>
  <si>
    <t xml:space="preserve">     Hammond experiment station </t>
  </si>
  <si>
    <t>per spreadsheet</t>
  </si>
  <si>
    <t>sfp</t>
  </si>
  <si>
    <t xml:space="preserve">         Total deposits - Facility Planning and Control</t>
  </si>
  <si>
    <t xml:space="preserve">     Hammond experiment station office</t>
  </si>
  <si>
    <t xml:space="preserve">       Veterinary unit service center </t>
  </si>
  <si>
    <t>FOR THE YEAR ENDED JUNE 30, 2008</t>
  </si>
  <si>
    <t xml:space="preserve">     Livestock show office-mini farm renovation</t>
  </si>
  <si>
    <t xml:space="preserve">     Ag center capital projects</t>
  </si>
  <si>
    <t xml:space="preserve">     Louisiana house</t>
  </si>
  <si>
    <t xml:space="preserve">     Plant,environment and soil sciences improvements</t>
  </si>
  <si>
    <t xml:space="preserve">    Callegari environment center-administration building</t>
  </si>
  <si>
    <t xml:space="preserve">       Total State Facility Planning and Control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</si>
</sst>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[$-409]h:mm:ss\ AM/PM"/>
  </numFmts>
  <fonts count="3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43" fontId="2" fillId="0" borderId="0" xfId="42" applyFont="1" applyFill="1" applyAlignment="1" applyProtection="1">
      <alignment horizontal="right" vertical="center"/>
      <protection/>
    </xf>
    <xf numFmtId="164" fontId="2" fillId="0" borderId="0" xfId="42" applyNumberFormat="1" applyFont="1" applyFill="1" applyAlignment="1" applyProtection="1">
      <alignment vertical="center"/>
      <protection/>
    </xf>
    <xf numFmtId="43" fontId="2" fillId="0" borderId="0" xfId="42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164" fontId="0" fillId="0" borderId="0" xfId="42" applyNumberFormat="1" applyFont="1" applyFill="1" applyBorder="1" applyAlignment="1" applyProtection="1">
      <alignment vertical="center"/>
      <protection/>
    </xf>
    <xf numFmtId="164" fontId="0" fillId="0" borderId="0" xfId="42" applyNumberFormat="1" applyFont="1" applyAlignment="1" applyProtection="1">
      <alignment vertical="center"/>
      <protection/>
    </xf>
    <xf numFmtId="164" fontId="3" fillId="34" borderId="11" xfId="42" applyNumberFormat="1" applyFont="1" applyFill="1" applyBorder="1" applyAlignment="1" applyProtection="1">
      <alignment vertical="center"/>
      <protection/>
    </xf>
    <xf numFmtId="164" fontId="3" fillId="34" borderId="12" xfId="42" applyNumberFormat="1" applyFont="1" applyFill="1" applyBorder="1" applyAlignment="1" applyProtection="1">
      <alignment vertical="center"/>
      <protection/>
    </xf>
    <xf numFmtId="164" fontId="3" fillId="34" borderId="13" xfId="42" applyNumberFormat="1" applyFont="1" applyFill="1" applyBorder="1" applyAlignment="1" applyProtection="1">
      <alignment vertical="center"/>
      <protection/>
    </xf>
    <xf numFmtId="164" fontId="3" fillId="34" borderId="14" xfId="42" applyNumberFormat="1" applyFont="1" applyFill="1" applyBorder="1" applyAlignment="1" applyProtection="1">
      <alignment vertical="center"/>
      <protection/>
    </xf>
    <xf numFmtId="164" fontId="3" fillId="34" borderId="0" xfId="42" applyNumberFormat="1" applyFont="1" applyFill="1" applyBorder="1" applyAlignment="1" applyProtection="1">
      <alignment vertical="center"/>
      <protection/>
    </xf>
    <xf numFmtId="164" fontId="3" fillId="34" borderId="15" xfId="42" applyNumberFormat="1" applyFont="1" applyFill="1" applyBorder="1" applyAlignment="1" applyProtection="1">
      <alignment vertical="center"/>
      <protection/>
    </xf>
    <xf numFmtId="164" fontId="3" fillId="34" borderId="16" xfId="42" applyNumberFormat="1" applyFont="1" applyFill="1" applyBorder="1" applyAlignment="1" applyProtection="1">
      <alignment horizontal="center" vertical="center"/>
      <protection/>
    </xf>
    <xf numFmtId="164" fontId="3" fillId="34" borderId="17" xfId="42" applyNumberFormat="1" applyFont="1" applyFill="1" applyBorder="1" applyAlignment="1" applyProtection="1">
      <alignment horizontal="center" vertical="center"/>
      <protection/>
    </xf>
    <xf numFmtId="164" fontId="3" fillId="34" borderId="18" xfId="42" applyNumberFormat="1" applyFont="1" applyFill="1" applyBorder="1" applyAlignment="1" applyProtection="1">
      <alignment horizontal="center" vertical="center"/>
      <protection/>
    </xf>
    <xf numFmtId="164" fontId="0" fillId="0" borderId="0" xfId="42" applyNumberFormat="1" applyFont="1" applyAlignment="1" applyProtection="1">
      <alignment horizontal="center" vertical="center"/>
      <protection/>
    </xf>
    <xf numFmtId="168" fontId="0" fillId="0" borderId="19" xfId="42" applyNumberFormat="1" applyFont="1" applyBorder="1" applyAlignment="1" applyProtection="1">
      <alignment horizontal="center" vertical="center"/>
      <protection/>
    </xf>
    <xf numFmtId="164" fontId="0" fillId="0" borderId="0" xfId="42" applyNumberFormat="1" applyFont="1" applyBorder="1" applyAlignment="1" applyProtection="1">
      <alignment vertical="center"/>
      <protection/>
    </xf>
    <xf numFmtId="164" fontId="0" fillId="0" borderId="19" xfId="42" applyNumberFormat="1" applyFont="1" applyBorder="1" applyAlignment="1" applyProtection="1">
      <alignment horizontal="center" vertical="center"/>
      <protection/>
    </xf>
    <xf numFmtId="164" fontId="0" fillId="0" borderId="0" xfId="42" applyNumberFormat="1" applyFont="1" applyFill="1" applyAlignment="1" applyProtection="1">
      <alignment vertical="center"/>
      <protection/>
    </xf>
    <xf numFmtId="44" fontId="0" fillId="0" borderId="0" xfId="44" applyFont="1" applyFill="1" applyAlignment="1" applyProtection="1">
      <alignment vertical="center"/>
      <protection/>
    </xf>
    <xf numFmtId="165" fontId="0" fillId="0" borderId="0" xfId="44" applyNumberFormat="1" applyFont="1" applyFill="1" applyAlignment="1" applyProtection="1">
      <alignment vertical="center"/>
      <protection/>
    </xf>
    <xf numFmtId="43" fontId="0" fillId="0" borderId="0" xfId="44" applyNumberFormat="1" applyFont="1" applyFill="1" applyAlignment="1" applyProtection="1">
      <alignment vertical="center"/>
      <protection/>
    </xf>
    <xf numFmtId="37" fontId="0" fillId="0" borderId="0" xfId="44" applyNumberFormat="1" applyFont="1" applyFill="1" applyAlignment="1" applyProtection="1">
      <alignment horizontal="right" vertical="center"/>
      <protection/>
    </xf>
    <xf numFmtId="37" fontId="0" fillId="0" borderId="0" xfId="42" applyNumberFormat="1" applyFont="1" applyFill="1" applyAlignment="1" applyProtection="1">
      <alignment horizontal="right" vertical="center"/>
      <protection/>
    </xf>
    <xf numFmtId="166" fontId="0" fillId="0" borderId="0" xfId="44" applyNumberFormat="1" applyFont="1" applyFill="1" applyAlignment="1" applyProtection="1">
      <alignment vertical="center"/>
      <protection/>
    </xf>
    <xf numFmtId="164" fontId="0" fillId="0" borderId="20" xfId="42" applyNumberFormat="1" applyFont="1" applyFill="1" applyBorder="1" applyAlignment="1" applyProtection="1">
      <alignment vertical="center"/>
      <protection/>
    </xf>
    <xf numFmtId="164" fontId="0" fillId="0" borderId="21" xfId="42" applyNumberFormat="1" applyFont="1" applyFill="1" applyBorder="1" applyAlignment="1" applyProtection="1">
      <alignment vertical="center"/>
      <protection/>
    </xf>
    <xf numFmtId="165" fontId="0" fillId="0" borderId="22" xfId="44" applyNumberFormat="1" applyFont="1" applyFill="1" applyBorder="1" applyAlignment="1" applyProtection="1">
      <alignment vertical="center"/>
      <protection/>
    </xf>
    <xf numFmtId="164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3" fillId="34" borderId="14" xfId="42" applyNumberFormat="1" applyFont="1" applyFill="1" applyBorder="1" applyAlignment="1" applyProtection="1">
      <alignment horizontal="center" vertical="center"/>
      <protection/>
    </xf>
    <xf numFmtId="164" fontId="3" fillId="34" borderId="0" xfId="42" applyNumberFormat="1" applyFont="1" applyFill="1" applyBorder="1" applyAlignment="1" applyProtection="1">
      <alignment horizontal="center" vertical="center"/>
      <protection/>
    </xf>
    <xf numFmtId="164" fontId="3" fillId="34" borderId="15" xfId="42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0" bestFit="1" customWidth="1"/>
    <col min="2" max="2" width="12.28125" style="0" bestFit="1" customWidth="1"/>
    <col min="3" max="3" width="1.7109375" style="0" customWidth="1"/>
    <col min="4" max="4" width="12.7109375" style="0" bestFit="1" customWidth="1"/>
    <col min="5" max="5" width="1.7109375" style="0" customWidth="1"/>
    <col min="6" max="6" width="12.7109375" style="0" bestFit="1" customWidth="1"/>
    <col min="7" max="7" width="1.7109375" style="0" customWidth="1"/>
    <col min="8" max="8" width="13.7109375" style="0" bestFit="1" customWidth="1"/>
  </cols>
  <sheetData>
    <row r="1" spans="1:8" ht="13.5" thickBot="1">
      <c r="A1" s="10"/>
      <c r="B1" s="10"/>
      <c r="C1" s="10"/>
      <c r="D1" s="10"/>
      <c r="E1" s="10"/>
      <c r="F1" s="10"/>
      <c r="G1" s="10"/>
      <c r="H1" s="10"/>
    </row>
    <row r="2" spans="1:8" ht="10.5" customHeight="1">
      <c r="A2" s="11"/>
      <c r="B2" s="12"/>
      <c r="C2" s="12"/>
      <c r="D2" s="12"/>
      <c r="E2" s="12"/>
      <c r="F2" s="12"/>
      <c r="G2" s="12"/>
      <c r="H2" s="13"/>
    </row>
    <row r="3" spans="1:8" ht="12.75">
      <c r="A3" s="39" t="s">
        <v>0</v>
      </c>
      <c r="B3" s="40"/>
      <c r="C3" s="40"/>
      <c r="D3" s="40"/>
      <c r="E3" s="40"/>
      <c r="F3" s="40"/>
      <c r="G3" s="40"/>
      <c r="H3" s="41"/>
    </row>
    <row r="4" spans="1:8" ht="8.25" customHeight="1">
      <c r="A4" s="14"/>
      <c r="B4" s="15"/>
      <c r="C4" s="15"/>
      <c r="D4" s="15"/>
      <c r="E4" s="15"/>
      <c r="F4" s="15"/>
      <c r="G4" s="15"/>
      <c r="H4" s="16"/>
    </row>
    <row r="5" spans="1:8" ht="12.75">
      <c r="A5" s="39" t="s">
        <v>36</v>
      </c>
      <c r="B5" s="42"/>
      <c r="C5" s="42"/>
      <c r="D5" s="42"/>
      <c r="E5" s="42"/>
      <c r="F5" s="42"/>
      <c r="G5" s="42"/>
      <c r="H5" s="43"/>
    </row>
    <row r="6" spans="1:8" ht="12.75">
      <c r="A6" s="39" t="s">
        <v>51</v>
      </c>
      <c r="B6" s="40"/>
      <c r="C6" s="40"/>
      <c r="D6" s="40"/>
      <c r="E6" s="40"/>
      <c r="F6" s="40"/>
      <c r="G6" s="40"/>
      <c r="H6" s="41"/>
    </row>
    <row r="7" spans="1:8" ht="10.5" customHeight="1" thickBot="1">
      <c r="A7" s="17"/>
      <c r="B7" s="18"/>
      <c r="C7" s="18"/>
      <c r="D7" s="18"/>
      <c r="E7" s="18"/>
      <c r="F7" s="18"/>
      <c r="G7" s="18"/>
      <c r="H7" s="19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20" t="s">
        <v>1</v>
      </c>
      <c r="C9" s="10"/>
      <c r="D9" s="10"/>
      <c r="E9" s="10"/>
      <c r="F9" s="10"/>
      <c r="G9" s="10"/>
      <c r="H9" s="20" t="s">
        <v>1</v>
      </c>
    </row>
    <row r="10" spans="1:8" ht="12.75">
      <c r="A10" s="10"/>
      <c r="B10" s="21">
        <v>39264</v>
      </c>
      <c r="C10" s="22"/>
      <c r="D10" s="23" t="s">
        <v>2</v>
      </c>
      <c r="E10" s="22"/>
      <c r="F10" s="23" t="s">
        <v>3</v>
      </c>
      <c r="G10" s="22"/>
      <c r="H10" s="21">
        <v>39629</v>
      </c>
    </row>
    <row r="11" spans="1:8" s="2" customFormat="1" ht="12.75">
      <c r="A11" s="24"/>
      <c r="B11" s="24"/>
      <c r="C11" s="24"/>
      <c r="D11" s="24"/>
      <c r="E11" s="24"/>
      <c r="F11" s="24"/>
      <c r="G11" s="24"/>
      <c r="H11" s="24"/>
    </row>
    <row r="12" spans="1:30" s="8" customFormat="1" ht="12.75">
      <c r="A12" s="24" t="s">
        <v>6</v>
      </c>
      <c r="B12" s="24"/>
      <c r="C12" s="24"/>
      <c r="D12" s="24"/>
      <c r="E12" s="24"/>
      <c r="F12" s="24"/>
      <c r="G12" s="24"/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8" s="2" customFormat="1" ht="12.75">
      <c r="A13" s="24" t="s">
        <v>7</v>
      </c>
      <c r="B13" s="24"/>
      <c r="C13" s="24"/>
      <c r="D13" s="24"/>
      <c r="E13" s="24"/>
      <c r="F13" s="24"/>
      <c r="G13" s="24"/>
      <c r="H13" s="24"/>
    </row>
    <row r="14" spans="1:30" s="8" customFormat="1" ht="12.75">
      <c r="A14" s="24" t="s">
        <v>8</v>
      </c>
      <c r="B14" s="25">
        <v>0</v>
      </c>
      <c r="C14" s="24"/>
      <c r="D14" s="26">
        <v>807490</v>
      </c>
      <c r="E14" s="24"/>
      <c r="F14" s="26">
        <v>807490</v>
      </c>
      <c r="G14" s="24"/>
      <c r="H14" s="25">
        <f>B14+D14-F14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8" customFormat="1" ht="12.75">
      <c r="A15" s="24" t="s">
        <v>49</v>
      </c>
      <c r="B15" s="27">
        <v>0</v>
      </c>
      <c r="C15" s="24"/>
      <c r="D15" s="28">
        <v>483063</v>
      </c>
      <c r="E15" s="29"/>
      <c r="F15" s="28">
        <v>483063</v>
      </c>
      <c r="G15" s="29"/>
      <c r="H15" s="30">
        <f>B15+D15-F15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8" customFormat="1" ht="12.75">
      <c r="A16" s="24" t="s">
        <v>57</v>
      </c>
      <c r="B16" s="31">
        <f>SUM(B14:B15)</f>
        <v>0</v>
      </c>
      <c r="C16" s="24"/>
      <c r="D16" s="31">
        <f>SUM(D14:D15)</f>
        <v>1290553</v>
      </c>
      <c r="E16" s="24"/>
      <c r="F16" s="31">
        <f>SUM(F14:F15)</f>
        <v>1290553</v>
      </c>
      <c r="G16" s="24"/>
      <c r="H16" s="31">
        <f>SUM(H14:H15)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8" customFormat="1" ht="12.75">
      <c r="A17" s="24"/>
      <c r="B17" s="24"/>
      <c r="C17" s="24"/>
      <c r="D17" s="24"/>
      <c r="E17" s="24"/>
      <c r="F17" s="24"/>
      <c r="G17" s="24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8" s="2" customFormat="1" ht="12.75">
      <c r="A18" s="24" t="s">
        <v>9</v>
      </c>
      <c r="B18" s="24"/>
      <c r="C18" s="24"/>
      <c r="D18" s="24"/>
      <c r="E18" s="24"/>
      <c r="F18" s="24"/>
      <c r="G18" s="24"/>
      <c r="H18" s="24"/>
    </row>
    <row r="19" spans="1:30" s="8" customFormat="1" ht="12.75">
      <c r="A19" s="24" t="s">
        <v>10</v>
      </c>
      <c r="B19" s="24"/>
      <c r="C19" s="24"/>
      <c r="D19" s="24"/>
      <c r="E19" s="24"/>
      <c r="F19" s="24"/>
      <c r="G19" s="24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8" customFormat="1" ht="12.75">
      <c r="A20" s="24" t="s">
        <v>53</v>
      </c>
      <c r="B20" s="24">
        <v>0</v>
      </c>
      <c r="C20" s="24"/>
      <c r="D20" s="24">
        <v>125000</v>
      </c>
      <c r="E20" s="24"/>
      <c r="F20" s="24">
        <v>125000</v>
      </c>
      <c r="G20" s="24"/>
      <c r="H20" s="24">
        <f>B20+D20-F20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8" customFormat="1" ht="12.75">
      <c r="A21" s="24" t="s">
        <v>38</v>
      </c>
      <c r="B21" s="24"/>
      <c r="C21" s="24"/>
      <c r="D21" s="24"/>
      <c r="E21" s="24"/>
      <c r="F21" s="24"/>
      <c r="G21" s="24"/>
      <c r="H21" s="2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8" customFormat="1" ht="12.75">
      <c r="A22" s="24" t="s">
        <v>40</v>
      </c>
      <c r="B22" s="24">
        <v>19921</v>
      </c>
      <c r="C22" s="24"/>
      <c r="D22" s="24">
        <v>0</v>
      </c>
      <c r="E22" s="24"/>
      <c r="F22" s="24">
        <v>0</v>
      </c>
      <c r="G22" s="24"/>
      <c r="H22" s="24">
        <f aca="true" t="shared" si="0" ref="H22:H27">B22+D22-F22</f>
        <v>19921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8" s="2" customFormat="1" ht="12.75">
      <c r="A23" s="24" t="s">
        <v>41</v>
      </c>
      <c r="B23" s="24">
        <v>11808</v>
      </c>
      <c r="C23" s="24"/>
      <c r="D23" s="24">
        <v>0</v>
      </c>
      <c r="E23" s="24"/>
      <c r="F23" s="24">
        <v>0</v>
      </c>
      <c r="G23" s="24"/>
      <c r="H23" s="24">
        <f t="shared" si="0"/>
        <v>11808</v>
      </c>
    </row>
    <row r="24" spans="1:8" s="2" customFormat="1" ht="12.75">
      <c r="A24" s="24" t="s">
        <v>39</v>
      </c>
      <c r="B24" s="24">
        <v>543</v>
      </c>
      <c r="C24" s="24"/>
      <c r="D24" s="24">
        <v>543</v>
      </c>
      <c r="E24" s="24"/>
      <c r="F24" s="24">
        <v>0</v>
      </c>
      <c r="G24" s="24"/>
      <c r="H24" s="24">
        <f t="shared" si="0"/>
        <v>1086</v>
      </c>
    </row>
    <row r="25" spans="1:30" s="8" customFormat="1" ht="12.75">
      <c r="A25" s="24" t="s">
        <v>42</v>
      </c>
      <c r="B25" s="24">
        <v>3509</v>
      </c>
      <c r="C25" s="24"/>
      <c r="D25" s="24">
        <v>2229</v>
      </c>
      <c r="E25" s="24"/>
      <c r="F25" s="24">
        <v>0</v>
      </c>
      <c r="G25" s="24"/>
      <c r="H25" s="24">
        <f t="shared" si="0"/>
        <v>5738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8" s="2" customFormat="1" ht="12.75">
      <c r="A26" s="24" t="s">
        <v>43</v>
      </c>
      <c r="B26" s="24">
        <v>130354</v>
      </c>
      <c r="C26" s="24"/>
      <c r="D26" s="24">
        <v>0</v>
      </c>
      <c r="E26" s="24"/>
      <c r="F26" s="24">
        <v>0</v>
      </c>
      <c r="G26" s="24"/>
      <c r="H26" s="24">
        <f t="shared" si="0"/>
        <v>130354</v>
      </c>
    </row>
    <row r="27" spans="1:8" s="2" customFormat="1" ht="12.75">
      <c r="A27" s="24" t="s">
        <v>50</v>
      </c>
      <c r="B27" s="24">
        <v>1088</v>
      </c>
      <c r="C27" s="24"/>
      <c r="D27" s="24">
        <v>0</v>
      </c>
      <c r="E27" s="24"/>
      <c r="F27" s="24">
        <v>0</v>
      </c>
      <c r="G27" s="24"/>
      <c r="H27" s="24">
        <f t="shared" si="0"/>
        <v>1088</v>
      </c>
    </row>
    <row r="28" spans="1:30" s="8" customFormat="1" ht="12.75">
      <c r="A28" s="24" t="s">
        <v>54</v>
      </c>
      <c r="B28" s="24">
        <v>0</v>
      </c>
      <c r="C28" s="24"/>
      <c r="D28" s="24">
        <v>89976</v>
      </c>
      <c r="E28" s="24"/>
      <c r="F28" s="24">
        <v>89976</v>
      </c>
      <c r="G28" s="24"/>
      <c r="H28" s="24">
        <f>B28+D28-F28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8" customFormat="1" ht="12.75">
      <c r="A29" s="24" t="s">
        <v>13</v>
      </c>
      <c r="B29" s="32">
        <f>SUM(B20:B28)</f>
        <v>167223</v>
      </c>
      <c r="C29" s="24"/>
      <c r="D29" s="32">
        <f>SUM(D20:D28)</f>
        <v>217748</v>
      </c>
      <c r="E29" s="24"/>
      <c r="F29" s="32">
        <f>SUM(F20:F28)</f>
        <v>214976</v>
      </c>
      <c r="G29" s="24"/>
      <c r="H29" s="32">
        <f>SUM(H20:H28)</f>
        <v>169995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8" s="2" customFormat="1" ht="12.75">
      <c r="A30" s="24"/>
      <c r="B30" s="24"/>
      <c r="C30" s="24"/>
      <c r="D30" s="24"/>
      <c r="E30" s="24"/>
      <c r="F30" s="24"/>
      <c r="G30" s="24"/>
      <c r="H30" s="24"/>
    </row>
    <row r="31" spans="1:30" s="8" customFormat="1" ht="12.75">
      <c r="A31" s="24" t="s">
        <v>14</v>
      </c>
      <c r="B31" s="24"/>
      <c r="C31" s="24"/>
      <c r="D31" s="24"/>
      <c r="E31" s="24"/>
      <c r="F31" s="24"/>
      <c r="G31" s="24"/>
      <c r="H31" s="2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8" s="2" customFormat="1" ht="12.75">
      <c r="A32" s="24" t="s">
        <v>11</v>
      </c>
      <c r="B32" s="24">
        <v>1815078</v>
      </c>
      <c r="C32" s="24"/>
      <c r="D32" s="24">
        <f>13993+1</f>
        <v>13994</v>
      </c>
      <c r="E32" s="24"/>
      <c r="F32" s="24">
        <v>25725</v>
      </c>
      <c r="G32" s="24"/>
      <c r="H32" s="24">
        <f>B32+D32-F32</f>
        <v>1803347</v>
      </c>
    </row>
    <row r="33" spans="1:8" s="2" customFormat="1" ht="12.75">
      <c r="A33" s="24" t="s">
        <v>15</v>
      </c>
      <c r="B33" s="24">
        <v>11951</v>
      </c>
      <c r="C33" s="24"/>
      <c r="D33" s="24">
        <v>0</v>
      </c>
      <c r="E33" s="24"/>
      <c r="F33" s="24">
        <v>462</v>
      </c>
      <c r="G33" s="24"/>
      <c r="H33" s="24">
        <f>B33+D33-F33</f>
        <v>11489</v>
      </c>
    </row>
    <row r="34" spans="1:30" s="8" customFormat="1" ht="12.75">
      <c r="A34" s="24" t="s">
        <v>16</v>
      </c>
      <c r="B34" s="24">
        <v>378</v>
      </c>
      <c r="C34" s="24"/>
      <c r="D34" s="24">
        <v>0</v>
      </c>
      <c r="E34" s="24"/>
      <c r="F34" s="24">
        <v>0</v>
      </c>
      <c r="G34" s="24"/>
      <c r="H34" s="24">
        <f aca="true" t="shared" si="1" ref="H34:H40">+B34+D34-F34</f>
        <v>378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8" s="2" customFormat="1" ht="12.75">
      <c r="A35" s="24" t="s">
        <v>17</v>
      </c>
      <c r="B35" s="24">
        <v>183058</v>
      </c>
      <c r="C35" s="24"/>
      <c r="D35" s="24">
        <f>129922-1</f>
        <v>129921</v>
      </c>
      <c r="E35" s="24"/>
      <c r="F35" s="24">
        <v>265243</v>
      </c>
      <c r="G35" s="24"/>
      <c r="H35" s="24">
        <f t="shared" si="1"/>
        <v>47736</v>
      </c>
    </row>
    <row r="36" spans="1:30" s="8" customFormat="1" ht="12.75">
      <c r="A36" s="24" t="s">
        <v>18</v>
      </c>
      <c r="B36" s="24">
        <v>134022</v>
      </c>
      <c r="C36" s="24"/>
      <c r="D36" s="24">
        <v>0</v>
      </c>
      <c r="E36" s="24"/>
      <c r="F36" s="24">
        <v>44943</v>
      </c>
      <c r="G36" s="24"/>
      <c r="H36" s="24">
        <f t="shared" si="1"/>
        <v>89079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8" s="2" customFormat="1" ht="12.75">
      <c r="A37" s="24" t="s">
        <v>33</v>
      </c>
      <c r="B37" s="24">
        <v>121833</v>
      </c>
      <c r="C37" s="24"/>
      <c r="D37" s="24">
        <v>0</v>
      </c>
      <c r="E37" s="24"/>
      <c r="F37" s="24">
        <v>0</v>
      </c>
      <c r="G37" s="24"/>
      <c r="H37" s="24">
        <f>+B37+D37-F37</f>
        <v>121833</v>
      </c>
    </row>
    <row r="38" spans="1:30" s="8" customFormat="1" ht="12.75">
      <c r="A38" s="24" t="s">
        <v>34</v>
      </c>
      <c r="B38" s="24">
        <v>11498</v>
      </c>
      <c r="C38" s="24"/>
      <c r="D38" s="24">
        <v>0</v>
      </c>
      <c r="E38" s="24"/>
      <c r="F38" s="24">
        <v>0</v>
      </c>
      <c r="G38" s="24"/>
      <c r="H38" s="24">
        <f>+B38+D38-F38</f>
        <v>11498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8" customFormat="1" ht="12.75">
      <c r="A39" s="24" t="s">
        <v>19</v>
      </c>
      <c r="B39" s="24">
        <v>104969</v>
      </c>
      <c r="C39" s="24"/>
      <c r="D39" s="24">
        <v>0</v>
      </c>
      <c r="E39" s="24"/>
      <c r="F39" s="24">
        <v>0</v>
      </c>
      <c r="G39" s="24"/>
      <c r="H39" s="24">
        <f>+B39+D39-F39</f>
        <v>104969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8" customFormat="1" ht="12.75">
      <c r="A40" s="24" t="s">
        <v>20</v>
      </c>
      <c r="B40" s="24">
        <v>17668</v>
      </c>
      <c r="C40" s="24"/>
      <c r="D40" s="24">
        <v>0</v>
      </c>
      <c r="E40" s="24"/>
      <c r="F40" s="24">
        <f>2774+1</f>
        <v>2775</v>
      </c>
      <c r="G40" s="24"/>
      <c r="H40" s="24">
        <f t="shared" si="1"/>
        <v>14893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8" customFormat="1" ht="12.75">
      <c r="A41" s="24" t="s">
        <v>21</v>
      </c>
      <c r="B41" s="24">
        <v>6045</v>
      </c>
      <c r="C41" s="24"/>
      <c r="D41" s="24">
        <v>392261</v>
      </c>
      <c r="E41" s="24"/>
      <c r="F41" s="24">
        <v>288545</v>
      </c>
      <c r="G41" s="24"/>
      <c r="H41" s="24">
        <f>B41+D41-F41</f>
        <v>109761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8" s="2" customFormat="1" ht="12.75">
      <c r="A42" s="24" t="s">
        <v>22</v>
      </c>
      <c r="B42" s="24">
        <v>255223</v>
      </c>
      <c r="C42" s="24"/>
      <c r="D42" s="24">
        <v>30422</v>
      </c>
      <c r="E42" s="24"/>
      <c r="F42" s="24">
        <v>5152</v>
      </c>
      <c r="G42" s="24"/>
      <c r="H42" s="24">
        <f>+B42+D42-F42</f>
        <v>280493</v>
      </c>
    </row>
    <row r="43" spans="1:8" s="2" customFormat="1" ht="12.75">
      <c r="A43" s="24" t="s">
        <v>23</v>
      </c>
      <c r="B43" s="24">
        <v>57</v>
      </c>
      <c r="C43" s="24"/>
      <c r="D43" s="24">
        <v>38194</v>
      </c>
      <c r="E43" s="24"/>
      <c r="F43" s="24">
        <v>0</v>
      </c>
      <c r="G43" s="24"/>
      <c r="H43" s="24">
        <f aca="true" t="shared" si="2" ref="H43:H49">+B43+D43-F43</f>
        <v>38251</v>
      </c>
    </row>
    <row r="44" spans="1:8" s="2" customFormat="1" ht="12.75">
      <c r="A44" s="24" t="s">
        <v>35</v>
      </c>
      <c r="B44" s="24">
        <v>60000</v>
      </c>
      <c r="C44" s="24"/>
      <c r="D44" s="24">
        <v>0</v>
      </c>
      <c r="E44" s="24"/>
      <c r="F44" s="24">
        <v>0</v>
      </c>
      <c r="G44" s="24"/>
      <c r="H44" s="24">
        <f t="shared" si="2"/>
        <v>60000</v>
      </c>
    </row>
    <row r="45" spans="1:8" s="2" customFormat="1" ht="12.75">
      <c r="A45" s="24" t="s">
        <v>12</v>
      </c>
      <c r="B45" s="24">
        <v>45165</v>
      </c>
      <c r="C45" s="24"/>
      <c r="D45" s="24">
        <v>110024</v>
      </c>
      <c r="E45" s="24"/>
      <c r="F45" s="24">
        <v>36391</v>
      </c>
      <c r="G45" s="24"/>
      <c r="H45" s="24">
        <f t="shared" si="2"/>
        <v>118798</v>
      </c>
    </row>
    <row r="46" spans="1:8" s="2" customFormat="1" ht="12.75">
      <c r="A46" s="24" t="s">
        <v>52</v>
      </c>
      <c r="B46" s="24">
        <v>0</v>
      </c>
      <c r="C46" s="24"/>
      <c r="D46" s="24">
        <v>50000</v>
      </c>
      <c r="E46" s="24"/>
      <c r="F46" s="24">
        <v>0</v>
      </c>
      <c r="G46" s="24"/>
      <c r="H46" s="24">
        <f t="shared" si="2"/>
        <v>50000</v>
      </c>
    </row>
    <row r="47" spans="1:30" s="8" customFormat="1" ht="12.75">
      <c r="A47" s="24" t="s">
        <v>24</v>
      </c>
      <c r="B47" s="24">
        <v>855</v>
      </c>
      <c r="C47" s="24"/>
      <c r="D47" s="24">
        <v>-855</v>
      </c>
      <c r="E47" s="24"/>
      <c r="F47" s="24">
        <v>0</v>
      </c>
      <c r="G47" s="24"/>
      <c r="H47" s="24">
        <f t="shared" si="2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s="8" customFormat="1" ht="12.75">
      <c r="A48" s="24" t="s">
        <v>55</v>
      </c>
      <c r="B48" s="24">
        <v>859</v>
      </c>
      <c r="C48" s="24"/>
      <c r="D48" s="24">
        <v>0</v>
      </c>
      <c r="E48" s="24"/>
      <c r="F48" s="24">
        <v>0</v>
      </c>
      <c r="G48" s="24"/>
      <c r="H48" s="24">
        <f t="shared" si="2"/>
        <v>859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8" s="2" customFormat="1" ht="12.75">
      <c r="A49" s="24" t="s">
        <v>25</v>
      </c>
      <c r="B49" s="24">
        <v>1966</v>
      </c>
      <c r="C49" s="24"/>
      <c r="D49" s="24">
        <v>0</v>
      </c>
      <c r="E49" s="24"/>
      <c r="F49" s="24">
        <v>0</v>
      </c>
      <c r="G49" s="24"/>
      <c r="H49" s="24">
        <f t="shared" si="2"/>
        <v>1966</v>
      </c>
    </row>
    <row r="50" spans="1:8" s="2" customFormat="1" ht="12.75">
      <c r="A50" s="24" t="s">
        <v>26</v>
      </c>
      <c r="B50" s="24">
        <v>4773</v>
      </c>
      <c r="C50" s="24"/>
      <c r="D50" s="24">
        <v>0</v>
      </c>
      <c r="E50" s="24"/>
      <c r="F50" s="24">
        <v>0</v>
      </c>
      <c r="G50" s="24"/>
      <c r="H50" s="24">
        <f>+B50+D50-F50</f>
        <v>4773</v>
      </c>
    </row>
    <row r="51" spans="1:30" s="8" customFormat="1" ht="12.75">
      <c r="A51" s="24" t="s">
        <v>27</v>
      </c>
      <c r="B51" s="24">
        <v>25</v>
      </c>
      <c r="C51" s="24"/>
      <c r="D51" s="24">
        <v>0</v>
      </c>
      <c r="E51" s="24"/>
      <c r="F51" s="24">
        <v>0</v>
      </c>
      <c r="G51" s="24"/>
      <c r="H51" s="24">
        <f>B51+D51-F51</f>
        <v>25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8" s="2" customFormat="1" ht="12.75">
      <c r="A52" s="24" t="s">
        <v>28</v>
      </c>
      <c r="B52" s="24">
        <v>398243</v>
      </c>
      <c r="C52" s="24"/>
      <c r="D52" s="24">
        <v>0</v>
      </c>
      <c r="E52" s="24"/>
      <c r="F52" s="24">
        <v>27610</v>
      </c>
      <c r="G52" s="24"/>
      <c r="H52" s="24">
        <f>B52+D52-F52</f>
        <v>370633</v>
      </c>
    </row>
    <row r="53" spans="1:30" s="8" customFormat="1" ht="12.75">
      <c r="A53" s="24" t="s">
        <v>29</v>
      </c>
      <c r="B53" s="24">
        <v>24007</v>
      </c>
      <c r="C53" s="24"/>
      <c r="D53" s="24">
        <v>4500</v>
      </c>
      <c r="E53" s="24"/>
      <c r="F53" s="24">
        <v>0</v>
      </c>
      <c r="G53" s="24"/>
      <c r="H53" s="24">
        <f>+B53+D53-F53</f>
        <v>28507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8" s="2" customFormat="1" ht="12.75">
      <c r="A54" s="24" t="s">
        <v>30</v>
      </c>
      <c r="B54" s="24">
        <v>33642</v>
      </c>
      <c r="C54" s="24"/>
      <c r="D54" s="24">
        <v>0</v>
      </c>
      <c r="E54" s="24"/>
      <c r="F54" s="24">
        <f>28001-1</f>
        <v>28000</v>
      </c>
      <c r="G54" s="24"/>
      <c r="H54" s="24">
        <f>+B54+D54-F54</f>
        <v>5642</v>
      </c>
    </row>
    <row r="55" spans="1:30" s="8" customFormat="1" ht="12.75">
      <c r="A55" s="24" t="s">
        <v>37</v>
      </c>
      <c r="B55" s="9">
        <v>13878</v>
      </c>
      <c r="C55" s="24"/>
      <c r="D55" s="24">
        <v>0</v>
      </c>
      <c r="E55" s="24"/>
      <c r="F55" s="24">
        <v>9083</v>
      </c>
      <c r="G55" s="24"/>
      <c r="H55" s="24">
        <f>+B55+D55-F55</f>
        <v>4795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8" s="2" customFormat="1" ht="12.75">
      <c r="A56" s="24" t="s">
        <v>31</v>
      </c>
      <c r="B56" s="31">
        <f>SUM(B32:B55)</f>
        <v>3245193</v>
      </c>
      <c r="C56" s="24"/>
      <c r="D56" s="31">
        <f>SUM(D32:D55)</f>
        <v>768461</v>
      </c>
      <c r="E56" s="24"/>
      <c r="F56" s="31">
        <f>SUM(F32:F55)</f>
        <v>733929</v>
      </c>
      <c r="G56" s="24"/>
      <c r="H56" s="31">
        <f>SUM(H32:H55)</f>
        <v>3279725</v>
      </c>
    </row>
    <row r="57" spans="1:30" s="8" customFormat="1" ht="12.75">
      <c r="A57" s="24"/>
      <c r="B57" s="9"/>
      <c r="C57" s="24"/>
      <c r="D57" s="9"/>
      <c r="E57" s="24"/>
      <c r="F57" s="9"/>
      <c r="G57" s="24"/>
      <c r="H57" s="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8" customFormat="1" ht="12.75">
      <c r="A58" s="24" t="s">
        <v>44</v>
      </c>
      <c r="B58" s="9"/>
      <c r="C58" s="24"/>
      <c r="D58" s="9"/>
      <c r="E58" s="24"/>
      <c r="F58" s="9"/>
      <c r="G58" s="24"/>
      <c r="H58" s="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8" customFormat="1" ht="12.75">
      <c r="A59" s="24" t="s">
        <v>56</v>
      </c>
      <c r="B59" s="24">
        <v>0</v>
      </c>
      <c r="C59" s="24"/>
      <c r="D59" s="24">
        <v>50000</v>
      </c>
      <c r="E59" s="24"/>
      <c r="F59" s="24">
        <v>50000</v>
      </c>
      <c r="G59" s="24"/>
      <c r="H59" s="24">
        <f>+B59+D59-F59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8" customFormat="1" ht="12.75">
      <c r="A60" s="24" t="s">
        <v>45</v>
      </c>
      <c r="B60" s="9">
        <v>0</v>
      </c>
      <c r="C60" s="24"/>
      <c r="D60" s="9">
        <v>2800</v>
      </c>
      <c r="E60" s="24"/>
      <c r="F60" s="9">
        <v>2800</v>
      </c>
      <c r="G60" s="24"/>
      <c r="H60" s="9">
        <f>+B60+D60-F60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8" customFormat="1" ht="12.75">
      <c r="A61" s="24" t="s">
        <v>48</v>
      </c>
      <c r="B61" s="32">
        <f>SUM(B59:B60)</f>
        <v>0</v>
      </c>
      <c r="C61" s="24"/>
      <c r="D61" s="32">
        <f>SUM(D59:D60)</f>
        <v>52800</v>
      </c>
      <c r="E61" s="24"/>
      <c r="F61" s="32">
        <f>SUM(F59:F60)</f>
        <v>52800</v>
      </c>
      <c r="G61" s="24"/>
      <c r="H61" s="32">
        <f>SUM(H59:H60)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8" customFormat="1" ht="12.75">
      <c r="A62" s="24"/>
      <c r="B62" s="9"/>
      <c r="C62" s="24"/>
      <c r="D62" s="9"/>
      <c r="E62" s="24"/>
      <c r="F62" s="9"/>
      <c r="G62" s="24"/>
      <c r="H62" s="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8" s="2" customFormat="1" ht="13.5" thickBot="1">
      <c r="A63" s="24" t="s">
        <v>32</v>
      </c>
      <c r="B63" s="33">
        <f>B56+B29+B61+B16</f>
        <v>3412416</v>
      </c>
      <c r="C63" s="24"/>
      <c r="D63" s="33">
        <f>D56+D29+D61+D16</f>
        <v>2329562</v>
      </c>
      <c r="E63" s="24"/>
      <c r="F63" s="33">
        <f>F56+F29+F61+F16</f>
        <v>2292258</v>
      </c>
      <c r="G63" s="24"/>
      <c r="H63" s="33">
        <f>H56+H29+H61+H16</f>
        <v>3449720</v>
      </c>
    </row>
    <row r="64" spans="1:8" s="2" customFormat="1" ht="13.5" thickTop="1">
      <c r="A64" s="24"/>
      <c r="B64" s="24"/>
      <c r="C64" s="24"/>
      <c r="D64" s="24"/>
      <c r="E64" s="24"/>
      <c r="F64" s="24"/>
      <c r="G64" s="24"/>
      <c r="H64" s="24"/>
    </row>
    <row r="65" spans="1:8" s="2" customFormat="1" ht="12.75">
      <c r="A65" s="24"/>
      <c r="B65" s="24"/>
      <c r="C65" s="24"/>
      <c r="D65" s="24" t="s">
        <v>4</v>
      </c>
      <c r="E65" s="24"/>
      <c r="F65" s="24" t="s">
        <v>4</v>
      </c>
      <c r="G65" s="24"/>
      <c r="H65" s="24"/>
    </row>
    <row r="66" spans="1:8" s="2" customFormat="1" ht="12.75">
      <c r="A66" s="1"/>
      <c r="B66" s="1"/>
      <c r="C66" s="1"/>
      <c r="D66" s="1"/>
      <c r="E66" s="1"/>
      <c r="F66" s="1"/>
      <c r="G66" s="1"/>
      <c r="H66" s="1"/>
    </row>
    <row r="67" spans="1:8" s="2" customFormat="1" ht="12.75">
      <c r="A67" s="1"/>
      <c r="B67" s="1"/>
      <c r="C67" s="1"/>
      <c r="D67" s="1"/>
      <c r="E67" s="1"/>
      <c r="F67" s="1"/>
      <c r="G67" s="1"/>
      <c r="H67" s="1"/>
    </row>
    <row r="68" spans="1:8" s="2" customFormat="1" ht="12.75">
      <c r="A68" s="3" t="s">
        <v>5</v>
      </c>
      <c r="B68" s="4">
        <v>3412416.14</v>
      </c>
      <c r="C68" s="4"/>
      <c r="D68" s="4">
        <v>1039009.02</v>
      </c>
      <c r="E68" s="4"/>
      <c r="F68" s="4">
        <v>1001705.32</v>
      </c>
      <c r="G68" s="4"/>
      <c r="H68" s="4">
        <v>3449719.84</v>
      </c>
    </row>
    <row r="69" spans="1:8" s="2" customFormat="1" ht="12.75">
      <c r="A69" s="5" t="s">
        <v>46</v>
      </c>
      <c r="B69" s="7">
        <f>B63</f>
        <v>3412416</v>
      </c>
      <c r="C69" s="34">
        <f aca="true" t="shared" si="3" ref="C69:H69">C63</f>
        <v>0</v>
      </c>
      <c r="D69" s="7">
        <f t="shared" si="3"/>
        <v>2329562</v>
      </c>
      <c r="E69" s="34">
        <f t="shared" si="3"/>
        <v>0</v>
      </c>
      <c r="F69" s="7">
        <f t="shared" si="3"/>
        <v>2292258</v>
      </c>
      <c r="G69" s="34">
        <f t="shared" si="3"/>
        <v>0</v>
      </c>
      <c r="H69" s="7">
        <f t="shared" si="3"/>
        <v>3449720</v>
      </c>
    </row>
    <row r="70" spans="2:8" s="2" customFormat="1" ht="12.75">
      <c r="B70" s="6">
        <f>B68-B69</f>
        <v>0.14000000013038516</v>
      </c>
      <c r="C70" s="35"/>
      <c r="D70" s="6">
        <f>D68-D69</f>
        <v>-1290552.98</v>
      </c>
      <c r="E70" s="35"/>
      <c r="F70" s="6">
        <f>F68-F69</f>
        <v>-1290552.6800000002</v>
      </c>
      <c r="G70" s="35"/>
      <c r="H70" s="6">
        <f>H68-H69</f>
        <v>-0.1600000001490116</v>
      </c>
    </row>
    <row r="71" s="2" customFormat="1" ht="12.75"/>
    <row r="72" spans="1:8" ht="12.75">
      <c r="A72" s="36" t="s">
        <v>47</v>
      </c>
      <c r="B72" s="38">
        <f>B16</f>
        <v>0</v>
      </c>
      <c r="C72" s="37">
        <f aca="true" t="shared" si="4" ref="C72:H72">C16</f>
        <v>0</v>
      </c>
      <c r="D72" s="38">
        <f t="shared" si="4"/>
        <v>1290553</v>
      </c>
      <c r="E72" s="37">
        <f t="shared" si="4"/>
        <v>0</v>
      </c>
      <c r="F72" s="38">
        <f t="shared" si="4"/>
        <v>1290553</v>
      </c>
      <c r="G72" s="37">
        <f t="shared" si="4"/>
        <v>0</v>
      </c>
      <c r="H72" s="38">
        <f t="shared" si="4"/>
        <v>0</v>
      </c>
    </row>
    <row r="74" spans="2:8" ht="12.75">
      <c r="B74" s="37">
        <f>B70+B72</f>
        <v>0.14000000013038516</v>
      </c>
      <c r="C74" s="37">
        <f aca="true" t="shared" si="5" ref="C74:H74">C70+C72</f>
        <v>0</v>
      </c>
      <c r="D74" s="37">
        <f t="shared" si="5"/>
        <v>0.02000000001862645</v>
      </c>
      <c r="E74" s="37">
        <f t="shared" si="5"/>
        <v>0</v>
      </c>
      <c r="F74" s="37">
        <f t="shared" si="5"/>
        <v>0.31999999983236194</v>
      </c>
      <c r="G74" s="37">
        <f t="shared" si="5"/>
        <v>0</v>
      </c>
      <c r="H74" s="37">
        <f t="shared" si="5"/>
        <v>-0.1600000001490116</v>
      </c>
    </row>
  </sheetData>
  <sheetProtection/>
  <mergeCells count="3">
    <mergeCell ref="A3:H3"/>
    <mergeCell ref="A5:H5"/>
    <mergeCell ref="A6:H6"/>
  </mergeCells>
  <conditionalFormatting sqref="A12:H6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0" horizontalDpi="600" verticalDpi="600" orientation="portrait" scale="94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2008-09-15T17:38:48Z</cp:lastPrinted>
  <dcterms:created xsi:type="dcterms:W3CDTF">2004-08-06T15:19:42Z</dcterms:created>
  <dcterms:modified xsi:type="dcterms:W3CDTF">2008-10-14T16:11:28Z</dcterms:modified>
  <cp:category/>
  <cp:version/>
  <cp:contentType/>
  <cp:contentStatus/>
</cp:coreProperties>
</file>